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" yWindow="348" windowWidth="22644" windowHeight="9216"/>
  </bookViews>
  <sheets>
    <sheet name="Kadaladi " sheetId="1" r:id="rId1"/>
  </sheets>
  <calcPr calcId="124519"/>
</workbook>
</file>

<file path=xl/calcChain.xml><?xml version="1.0" encoding="utf-8"?>
<calcChain xmlns="http://schemas.openxmlformats.org/spreadsheetml/2006/main">
  <c r="BL131" i="1"/>
  <c r="BK131"/>
  <c r="BJ131"/>
  <c r="BI131"/>
  <c r="BH131"/>
  <c r="BG131"/>
  <c r="BF131"/>
  <c r="BE131"/>
  <c r="BD131"/>
  <c r="BC131"/>
  <c r="BB131"/>
  <c r="BA131"/>
  <c r="AZ131"/>
  <c r="AY131"/>
  <c r="AX131"/>
  <c r="AW131"/>
  <c r="AV131"/>
  <c r="AU131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AD23"/>
  <c r="BL22"/>
  <c r="AQ22"/>
  <c r="AK22"/>
  <c r="AE22"/>
  <c r="AD22"/>
  <c r="BL21"/>
  <c r="BK21"/>
  <c r="BJ21"/>
  <c r="BI21"/>
  <c r="BD21"/>
  <c r="AR21"/>
  <c r="AQ21"/>
  <c r="AK21"/>
  <c r="AF21"/>
  <c r="AE21"/>
  <c r="AD21"/>
  <c r="Z21"/>
  <c r="V21"/>
  <c r="U21"/>
  <c r="O21"/>
  <c r="N21"/>
  <c r="P12"/>
  <c r="O12"/>
  <c r="N12"/>
  <c r="M12"/>
  <c r="L12"/>
  <c r="K12"/>
  <c r="I12"/>
  <c r="H12"/>
  <c r="G12"/>
  <c r="F12"/>
  <c r="E12"/>
  <c r="P9"/>
  <c r="O9"/>
  <c r="N9"/>
  <c r="M9"/>
  <c r="L9"/>
  <c r="K9"/>
  <c r="I9"/>
  <c r="H9"/>
  <c r="G9"/>
  <c r="F9"/>
  <c r="E9"/>
</calcChain>
</file>

<file path=xl/sharedStrings.xml><?xml version="1.0" encoding="utf-8"?>
<sst xmlns="http://schemas.openxmlformats.org/spreadsheetml/2006/main" count="627" uniqueCount="285">
  <si>
    <t>S No</t>
  </si>
  <si>
    <t>Key CWRM Parameter</t>
  </si>
  <si>
    <t>Unit</t>
  </si>
  <si>
    <t>Climate Vulnerability Indicator</t>
  </si>
  <si>
    <t>Kadaladi Block - Name of the Gram Panchayat</t>
  </si>
  <si>
    <t xml:space="preserve">Type 1 </t>
  </si>
  <si>
    <t xml:space="preserve">Type 2 </t>
  </si>
  <si>
    <t>Type 4</t>
  </si>
  <si>
    <t>Avathandai</t>
  </si>
  <si>
    <t>Appanur</t>
  </si>
  <si>
    <t>Chithirangadi</t>
  </si>
  <si>
    <t>Ervadi</t>
  </si>
  <si>
    <t>Idambadai</t>
  </si>
  <si>
    <t>Kannirajpuram</t>
  </si>
  <si>
    <t>Orivayal</t>
  </si>
  <si>
    <t>Kadugusandai</t>
  </si>
  <si>
    <t>Melachirupodhu</t>
  </si>
  <si>
    <t>Naripayur</t>
  </si>
  <si>
    <t>Mariyur</t>
  </si>
  <si>
    <t>T.Karisalkulam</t>
  </si>
  <si>
    <t>Kokkarasankottai.1</t>
  </si>
  <si>
    <t>uchinatham.1a</t>
  </si>
  <si>
    <t>kondunallanpatti.2</t>
  </si>
  <si>
    <t>sethurajapuram.2a</t>
  </si>
  <si>
    <t>panivasal.3</t>
  </si>
  <si>
    <t>sokkanai.3b</t>
  </si>
  <si>
    <t>S.Tharaikudi.4</t>
  </si>
  <si>
    <t>sevalpatti.4a</t>
  </si>
  <si>
    <t>sonaipriyankottai.5</t>
  </si>
  <si>
    <t>kidathirukkai.5a</t>
  </si>
  <si>
    <t>marandai.6</t>
  </si>
  <si>
    <t>sevariarpattinam.6a</t>
  </si>
  <si>
    <t>A.usilangulam</t>
  </si>
  <si>
    <t>Mookkaiyur</t>
  </si>
  <si>
    <t>S.Keerandai</t>
  </si>
  <si>
    <t>Pillayarkulam</t>
  </si>
  <si>
    <t>S.Vagaikulam</t>
  </si>
  <si>
    <t>Kanikoor</t>
  </si>
  <si>
    <t>M.Karisalkutham</t>
  </si>
  <si>
    <t>A.Punavasi</t>
  </si>
  <si>
    <t>Kadaladi</t>
  </si>
  <si>
    <t>Mangalam</t>
  </si>
  <si>
    <t>Karungulam</t>
  </si>
  <si>
    <t>Thirumalugandankottai</t>
  </si>
  <si>
    <t>T.Veppangulam</t>
  </si>
  <si>
    <t>Senjudainathapuram</t>
  </si>
  <si>
    <t>Meenagudi</t>
  </si>
  <si>
    <t>Melaselvanur</t>
  </si>
  <si>
    <t>Thanichiyam</t>
  </si>
  <si>
    <t>pannanthai</t>
  </si>
  <si>
    <t>P.keerandai</t>
  </si>
  <si>
    <t>Vallinocham</t>
  </si>
  <si>
    <t>Kothangulam</t>
  </si>
  <si>
    <t>Oppilan</t>
  </si>
  <si>
    <t>Periakulam</t>
  </si>
  <si>
    <t>Melakidaram</t>
  </si>
  <si>
    <t>Keelaselvanur</t>
  </si>
  <si>
    <t>Sikkal</t>
  </si>
  <si>
    <t>Siraikulam</t>
  </si>
  <si>
    <t>Oruvanendhal</t>
  </si>
  <si>
    <t>Pothikulam</t>
  </si>
  <si>
    <t>Kelakidaram</t>
  </si>
  <si>
    <t>Enathi</t>
  </si>
  <si>
    <t>Keelasakkulam</t>
  </si>
  <si>
    <t>Kandilan</t>
  </si>
  <si>
    <t>Ilanchembur</t>
  </si>
  <si>
    <t>Peikulam</t>
  </si>
  <si>
    <t>Keelachirupothu</t>
  </si>
  <si>
    <t>Climate Vulnerability Area (CVA) - 1 : Socio-Economic</t>
  </si>
  <si>
    <t>Geographical Area</t>
  </si>
  <si>
    <t>Ha</t>
  </si>
  <si>
    <t>S1</t>
  </si>
  <si>
    <t>500 Ha</t>
  </si>
  <si>
    <t>2017 Ha</t>
  </si>
  <si>
    <t>1385 Ha</t>
  </si>
  <si>
    <t>660 Ha</t>
  </si>
  <si>
    <t>1641 Ha</t>
  </si>
  <si>
    <t>580 Ha</t>
  </si>
  <si>
    <t>659 Ha</t>
  </si>
  <si>
    <t>1737 Ha</t>
  </si>
  <si>
    <t>142 Ha</t>
  </si>
  <si>
    <t>858 Ha</t>
  </si>
  <si>
    <t>962 Ha</t>
  </si>
  <si>
    <t>679 Ha</t>
  </si>
  <si>
    <t>611 Ha</t>
  </si>
  <si>
    <t>2122 Ha</t>
  </si>
  <si>
    <t>1307 Ha</t>
  </si>
  <si>
    <t>2064 Ha</t>
  </si>
  <si>
    <t>203 Ha</t>
  </si>
  <si>
    <t>1007 Ha</t>
  </si>
  <si>
    <t>1219 Ha</t>
  </si>
  <si>
    <t>528 Ha</t>
  </si>
  <si>
    <t>1011 Ha</t>
  </si>
  <si>
    <t>1063 Ha</t>
  </si>
  <si>
    <t>2420 Ha</t>
  </si>
  <si>
    <t>905 Ha</t>
  </si>
  <si>
    <t>874 Ha</t>
  </si>
  <si>
    <t>2055 Ha</t>
  </si>
  <si>
    <t>347 Ha</t>
  </si>
  <si>
    <t>849 Ha</t>
  </si>
  <si>
    <t>2063 Ha</t>
  </si>
  <si>
    <t>426 Ha</t>
  </si>
  <si>
    <t>911 Ha</t>
  </si>
  <si>
    <t>1279 Ha</t>
  </si>
  <si>
    <t>1802 Ha</t>
  </si>
  <si>
    <t>1103 Ha</t>
  </si>
  <si>
    <t>Male Population</t>
  </si>
  <si>
    <t>Number</t>
  </si>
  <si>
    <t>S2</t>
  </si>
  <si>
    <t>Female Population</t>
  </si>
  <si>
    <t>Total Population</t>
  </si>
  <si>
    <t>S2,S4</t>
  </si>
  <si>
    <t>SC Population</t>
  </si>
  <si>
    <t>ST Population</t>
  </si>
  <si>
    <t>Vulnerable popupation</t>
  </si>
  <si>
    <t>S2,S3,S4</t>
  </si>
  <si>
    <t>Households (HH's) (SECC)</t>
  </si>
  <si>
    <t>Only one room HH's (SECC)</t>
  </si>
  <si>
    <t>Female Headed HH's (SECC)</t>
  </si>
  <si>
    <t>Vulnerable Households (SECC)</t>
  </si>
  <si>
    <t>% of Vulnerable Households (SECC)</t>
  </si>
  <si>
    <t>%</t>
  </si>
  <si>
    <t>Registered MGNREGA Job cards</t>
  </si>
  <si>
    <t>Persons Number</t>
  </si>
  <si>
    <t>Active person working in MGNREGA job Cards</t>
  </si>
  <si>
    <t>Drinking Water Sources</t>
  </si>
  <si>
    <t>S3</t>
  </si>
  <si>
    <t>HH's have tap water connection for drinking water</t>
  </si>
  <si>
    <t>S2, S3</t>
  </si>
  <si>
    <t>HH's dependent on other sources for drinking water</t>
  </si>
  <si>
    <t>Annual Greywater Generation</t>
  </si>
  <si>
    <t>Ha - M</t>
  </si>
  <si>
    <t>Climate Vulnerability Area (CVA) 2: Climate</t>
  </si>
  <si>
    <t>Average Annual Rainfall</t>
  </si>
  <si>
    <t>mm</t>
  </si>
  <si>
    <t>C3,C4,W1</t>
  </si>
  <si>
    <t>Average Annual Temperature</t>
  </si>
  <si>
    <t>oC</t>
  </si>
  <si>
    <t>C1,C2</t>
  </si>
  <si>
    <t>28.2 °C</t>
  </si>
  <si>
    <t>Ground Water(G.W) Status</t>
  </si>
  <si>
    <t>OE,CR,SC, Safe,Saline</t>
  </si>
  <si>
    <t>W2,W3</t>
  </si>
  <si>
    <t>Saline</t>
  </si>
  <si>
    <t>Climate Vulnerability Area (CVA) 3: Water Resources</t>
  </si>
  <si>
    <t>Canal Network</t>
  </si>
  <si>
    <t>Length of Main Canal</t>
  </si>
  <si>
    <t>metre</t>
  </si>
  <si>
    <t>W4, C1</t>
  </si>
  <si>
    <t>Length of Minor Canal</t>
  </si>
  <si>
    <t>Length of Distributaries</t>
  </si>
  <si>
    <t>Water Courses (Field Channels)</t>
  </si>
  <si>
    <t>W4,W5</t>
  </si>
  <si>
    <t>Number of Tanks (PWD &amp; Union)</t>
  </si>
  <si>
    <t>W3</t>
  </si>
  <si>
    <t>Number of Ooranis</t>
  </si>
  <si>
    <t>Other Surface Water Bodies</t>
  </si>
  <si>
    <t>Irrigation Facilities</t>
  </si>
  <si>
    <t>Area under Tank Irrigation</t>
  </si>
  <si>
    <t>W4,W5,S2</t>
  </si>
  <si>
    <t>Area under Canal Irrigation</t>
  </si>
  <si>
    <t>Area under Open &amp; Tube Well Irrigation</t>
  </si>
  <si>
    <t>W5, S2,S4, C1</t>
  </si>
  <si>
    <t>Water Quality</t>
  </si>
  <si>
    <t xml:space="preserve">Chemical Contaminants </t>
  </si>
  <si>
    <t>Number of Sample</t>
  </si>
  <si>
    <t>W6</t>
  </si>
  <si>
    <t xml:space="preserve"> Bacterial and Other Contaminants </t>
  </si>
  <si>
    <t>Catchment Area wise Available Runoff</t>
  </si>
  <si>
    <t>Good Catchment Area</t>
  </si>
  <si>
    <t>C3,W4</t>
  </si>
  <si>
    <t>Average Catchment Area</t>
  </si>
  <si>
    <t>Bad Catchment Area</t>
  </si>
  <si>
    <t>Run Off Conserved (Exisiting)</t>
  </si>
  <si>
    <t>Watershed and Drainage Networks</t>
  </si>
  <si>
    <t>Length of Natural Drainage Lines</t>
  </si>
  <si>
    <t>W4</t>
  </si>
  <si>
    <t>Number of Natural Drainage Lines</t>
  </si>
  <si>
    <t>Number of Micro Watersheds</t>
  </si>
  <si>
    <t>C3,W3, W4</t>
  </si>
  <si>
    <t>Water Demand</t>
  </si>
  <si>
    <t>Water Demand For Humans</t>
  </si>
  <si>
    <t>W5</t>
  </si>
  <si>
    <t>Water Demand for Livestock</t>
  </si>
  <si>
    <t>Water Demand For Agriculture</t>
  </si>
  <si>
    <t>% G.W Utilization for Drinking</t>
  </si>
  <si>
    <t>% G.W Utilization for Livestock</t>
  </si>
  <si>
    <t>% G.W Utilzation for Agriculture.</t>
  </si>
  <si>
    <t>% SW Utilization for Drinking</t>
  </si>
  <si>
    <t>% SW Utilization for Livestock</t>
  </si>
  <si>
    <t>% SW Utilization for Agriculture</t>
  </si>
  <si>
    <t>CVA 4 : Agriculture</t>
  </si>
  <si>
    <t>Land Resources</t>
  </si>
  <si>
    <t>Area under Forest land</t>
  </si>
  <si>
    <t>C1,C2,C3,W3</t>
  </si>
  <si>
    <t>Area under Non-Agricultural Uses</t>
  </si>
  <si>
    <t>Area under Barren &amp; Un-cultivable Land</t>
  </si>
  <si>
    <t>C1,C2,C3,W3,S2</t>
  </si>
  <si>
    <t>Area under Permanent Pastures and Other Grazing Land</t>
  </si>
  <si>
    <t>C1,C2,C3, W3</t>
  </si>
  <si>
    <t>Area under Land Under Miscellaneous Tree Crops etc.</t>
  </si>
  <si>
    <t>Area under Culturable Waste Land</t>
  </si>
  <si>
    <t>C1,C2,C3, W3,S2</t>
  </si>
  <si>
    <t>Area under Fallows Land other than Current Fallows</t>
  </si>
  <si>
    <t>W5,S4</t>
  </si>
  <si>
    <t>Area under Current Fallow land</t>
  </si>
  <si>
    <t>Area under Unirrigated Land</t>
  </si>
  <si>
    <t>Area Irrigated by Source</t>
  </si>
  <si>
    <t xml:space="preserve">W5,S4 </t>
  </si>
  <si>
    <t>Land Resources - WASCA Treatement Proposed Area</t>
  </si>
  <si>
    <t>Treatment Area under Forest Land</t>
  </si>
  <si>
    <t>Treatment Area under Non-Agricultural Uses</t>
  </si>
  <si>
    <t>Treatment Area under Barren &amp; Un-cultivable Land</t>
  </si>
  <si>
    <t>Treatement Area under Permanent Pastures and Other Grazing Land</t>
  </si>
  <si>
    <t>Treatment Area under Land Under Miscellaneous Tree Crops etc.</t>
  </si>
  <si>
    <t>Treatment Area under Culturable Waste Land</t>
  </si>
  <si>
    <t>Treatment Area under Fallows Land other than Current Fallows</t>
  </si>
  <si>
    <t>Treatment Area under Current Fallow land</t>
  </si>
  <si>
    <t>Treatment Area under Unirrigated Land</t>
  </si>
  <si>
    <t>Treatment Area Irrigated by Source</t>
  </si>
  <si>
    <t>Catchment Area</t>
  </si>
  <si>
    <t>Land under Good Catchment</t>
  </si>
  <si>
    <t>Land under Average Catchment</t>
  </si>
  <si>
    <t>Land under Bad Catchment</t>
  </si>
  <si>
    <t>Crop Details</t>
  </si>
  <si>
    <t>Irrigated Area</t>
  </si>
  <si>
    <t>A2</t>
  </si>
  <si>
    <t>Rainfed area</t>
  </si>
  <si>
    <t>A1</t>
  </si>
  <si>
    <t>Area under Paddy Cultivation</t>
  </si>
  <si>
    <t>Crop Water Requirement - Irrigated condition</t>
  </si>
  <si>
    <t>Ha-m</t>
  </si>
  <si>
    <t>A2, A4</t>
  </si>
  <si>
    <t>Crop Water Requirement - Rainfed condition</t>
  </si>
  <si>
    <t>A1, A3</t>
  </si>
  <si>
    <t>Soil Resources: Status of Available Nitrogen</t>
  </si>
  <si>
    <t>Very Low (VL)</t>
  </si>
  <si>
    <t>C1,C2,A2,A3</t>
  </si>
  <si>
    <t>Low (L)</t>
  </si>
  <si>
    <t>Medium (M)</t>
  </si>
  <si>
    <t>High (H)</t>
  </si>
  <si>
    <t>Very High (VH)</t>
  </si>
  <si>
    <t>Status of Organic Carbon</t>
  </si>
  <si>
    <t>A2, A3</t>
  </si>
  <si>
    <t>Status of Soil Micro Nutrients</t>
  </si>
  <si>
    <t>Sufficient</t>
  </si>
  <si>
    <t>Deficient</t>
  </si>
  <si>
    <t>Status of Physical condition of the soil</t>
  </si>
  <si>
    <t>Acidic Sulphate (AS)</t>
  </si>
  <si>
    <t>Strongly Acidic (SrAc)</t>
  </si>
  <si>
    <t>Highly Acidic (HAc)</t>
  </si>
  <si>
    <t>Moderately Acidic (MAc)</t>
  </si>
  <si>
    <t>Slighly Acidic (SlAc)</t>
  </si>
  <si>
    <t>Neutral (N)</t>
  </si>
  <si>
    <t>Moderately Alkaline (MAI)</t>
  </si>
  <si>
    <t>Strongly Alkaline (SIAI)</t>
  </si>
  <si>
    <t>Soil Texture</t>
  </si>
  <si>
    <t>% of Clay Soil</t>
  </si>
  <si>
    <t>C3, W3,A3,S4</t>
  </si>
  <si>
    <t>% of Fine Soil</t>
  </si>
  <si>
    <t>% of Coarse loamy</t>
  </si>
  <si>
    <t>Soil Water Permeability</t>
  </si>
  <si>
    <t>Moderate</t>
  </si>
  <si>
    <t>High</t>
  </si>
  <si>
    <t>Soil moisture and ET</t>
  </si>
  <si>
    <t>Volumetric Soil Moisture</t>
  </si>
  <si>
    <t>A3</t>
  </si>
  <si>
    <t>Estimated Soil Moisture</t>
  </si>
  <si>
    <t>ET Losses</t>
  </si>
  <si>
    <t>A4</t>
  </si>
  <si>
    <t>Means of Water Extraction</t>
  </si>
  <si>
    <t>Gravity</t>
  </si>
  <si>
    <t>Lifting</t>
  </si>
  <si>
    <t>W2</t>
  </si>
  <si>
    <t>Irrigation Methods</t>
  </si>
  <si>
    <t>Wild Flooding</t>
  </si>
  <si>
    <t>Control Flooding</t>
  </si>
  <si>
    <t>Livestock</t>
  </si>
  <si>
    <t>Cattle Population</t>
  </si>
  <si>
    <t>W1,S4</t>
  </si>
  <si>
    <t>Sheep Population</t>
  </si>
  <si>
    <t>C1,S2,S4</t>
  </si>
  <si>
    <t>Goat Population</t>
  </si>
  <si>
    <t>Poultry</t>
  </si>
  <si>
    <t>A3,A4,S4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</si>
</sst>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2"/>
      <color rgb="FF000000"/>
      <name val="Cambria"/>
    </font>
    <font>
      <b/>
      <sz val="12"/>
      <color theme="1"/>
      <name val="Cambria"/>
    </font>
    <font>
      <sz val="10"/>
      <name val="Arial"/>
    </font>
    <font>
      <b/>
      <sz val="12"/>
      <color rgb="FFFF0000"/>
      <name val="Cambria"/>
    </font>
    <font>
      <sz val="12"/>
      <color theme="1"/>
      <name val="Cambria"/>
    </font>
    <font>
      <sz val="12"/>
      <color rgb="FF000000"/>
      <name val="Cambria"/>
    </font>
    <font>
      <sz val="12"/>
      <name val="Cambria"/>
    </font>
  </fonts>
  <fills count="7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2" fontId="2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5" fillId="0" borderId="7" xfId="0" applyNumberFormat="1" applyFont="1" applyBorder="1"/>
    <xf numFmtId="0" fontId="5" fillId="0" borderId="7" xfId="0" applyFont="1" applyBorder="1"/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right" wrapText="1"/>
    </xf>
    <xf numFmtId="2" fontId="6" fillId="2" borderId="7" xfId="0" applyNumberFormat="1" applyFont="1" applyFill="1" applyBorder="1" applyAlignment="1">
      <alignment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righ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right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4" fillId="4" borderId="7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right"/>
    </xf>
    <xf numFmtId="0" fontId="4" fillId="5" borderId="7" xfId="0" applyFont="1" applyFill="1" applyBorder="1" applyAlignment="1">
      <alignment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vertical="center" wrapText="1"/>
    </xf>
    <xf numFmtId="1" fontId="5" fillId="3" borderId="7" xfId="0" applyNumberFormat="1" applyFont="1" applyFill="1" applyBorder="1" applyAlignment="1">
      <alignment horizontal="right" wrapText="1"/>
    </xf>
    <xf numFmtId="1" fontId="5" fillId="5" borderId="7" xfId="0" applyNumberFormat="1" applyFont="1" applyFill="1" applyBorder="1" applyAlignment="1">
      <alignment horizontal="center" vertical="center" wrapText="1"/>
    </xf>
    <xf numFmtId="2" fontId="5" fillId="5" borderId="7" xfId="0" applyNumberFormat="1" applyFont="1" applyFill="1" applyBorder="1" applyAlignment="1">
      <alignment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vertical="center" wrapText="1"/>
    </xf>
    <xf numFmtId="2" fontId="7" fillId="0" borderId="7" xfId="0" applyNumberFormat="1" applyFont="1" applyBorder="1" applyAlignment="1">
      <alignment horizontal="right" wrapText="1"/>
    </xf>
    <xf numFmtId="2" fontId="6" fillId="5" borderId="7" xfId="0" applyNumberFormat="1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right"/>
    </xf>
    <xf numFmtId="0" fontId="5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/>
    </xf>
    <xf numFmtId="0" fontId="4" fillId="6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1" fontId="6" fillId="6" borderId="7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vertical="center" wrapText="1"/>
    </xf>
    <xf numFmtId="9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" fontId="4" fillId="6" borderId="7" xfId="0" applyNumberFormat="1" applyFont="1" applyFill="1" applyBorder="1" applyAlignment="1">
      <alignment vertical="center" wrapText="1"/>
    </xf>
    <xf numFmtId="9" fontId="5" fillId="0" borderId="7" xfId="0" applyNumberFormat="1" applyFont="1" applyBorder="1" applyAlignment="1">
      <alignment horizontal="right"/>
    </xf>
    <xf numFmtId="0" fontId="4" fillId="6" borderId="7" xfId="0" applyFont="1" applyFill="1" applyBorder="1" applyAlignment="1">
      <alignment horizontal="left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9" fontId="5" fillId="6" borderId="7" xfId="0" applyNumberFormat="1" applyFont="1" applyFill="1" applyBorder="1" applyAlignment="1">
      <alignment vertical="center" wrapText="1"/>
    </xf>
    <xf numFmtId="9" fontId="6" fillId="0" borderId="7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right" wrapText="1"/>
    </xf>
    <xf numFmtId="9" fontId="4" fillId="6" borderId="7" xfId="0" applyNumberFormat="1" applyFont="1" applyFill="1" applyBorder="1" applyAlignment="1">
      <alignment vertical="center" wrapText="1"/>
    </xf>
    <xf numFmtId="9" fontId="6" fillId="6" borderId="7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right" wrapText="1"/>
    </xf>
    <xf numFmtId="0" fontId="6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FF"/>
    <outlinePr summaryBelow="0" summaryRight="0"/>
    <pageSetUpPr fitToPage="1"/>
  </sheetPr>
  <dimension ref="A1:BL1049"/>
  <sheetViews>
    <sheetView tabSelected="1" workbookViewId="0">
      <pane xSplit="2" ySplit="3" topLeftCell="BA4" activePane="bottomRight" state="frozen"/>
      <selection pane="topRight" activeCell="C1" sqref="C1"/>
      <selection pane="bottomLeft" activeCell="A4" sqref="A4"/>
      <selection pane="bottomRight" activeCell="F15" sqref="F15"/>
    </sheetView>
  </sheetViews>
  <sheetFormatPr defaultColWidth="14.44140625" defaultRowHeight="15.75" customHeight="1"/>
  <cols>
    <col min="1" max="1" width="14.44140625" style="5"/>
    <col min="2" max="2" width="46.5546875" style="5" customWidth="1"/>
    <col min="3" max="3" width="14.44140625" style="5" customWidth="1"/>
    <col min="4" max="4" width="13.88671875" style="5" customWidth="1"/>
    <col min="5" max="64" width="12" style="5" customWidth="1"/>
    <col min="65" max="16384" width="14.44140625" style="5"/>
  </cols>
  <sheetData>
    <row r="1" spans="1:64" ht="2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4"/>
    </row>
    <row r="2" spans="1:64" ht="26.25" customHeight="1">
      <c r="A2" s="6"/>
      <c r="B2" s="6"/>
      <c r="C2" s="6"/>
      <c r="D2" s="6"/>
      <c r="E2" s="2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2" t="s">
        <v>6</v>
      </c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2" t="s">
        <v>7</v>
      </c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2" t="s">
        <v>7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4"/>
    </row>
    <row r="3" spans="1:64" ht="47.25" customHeight="1">
      <c r="A3" s="7"/>
      <c r="B3" s="7"/>
      <c r="C3" s="7"/>
      <c r="D3" s="7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8" t="s">
        <v>30</v>
      </c>
      <c r="AB3" s="8" t="s">
        <v>31</v>
      </c>
      <c r="AC3" s="8" t="s">
        <v>32</v>
      </c>
      <c r="AD3" s="8" t="s">
        <v>33</v>
      </c>
      <c r="AE3" s="8" t="s">
        <v>34</v>
      </c>
      <c r="AF3" s="8" t="s">
        <v>35</v>
      </c>
      <c r="AG3" s="8" t="s">
        <v>36</v>
      </c>
      <c r="AH3" s="8" t="s">
        <v>37</v>
      </c>
      <c r="AI3" s="8" t="s">
        <v>38</v>
      </c>
      <c r="AJ3" s="8" t="s">
        <v>39</v>
      </c>
      <c r="AK3" s="8" t="s">
        <v>40</v>
      </c>
      <c r="AL3" s="8" t="s">
        <v>41</v>
      </c>
      <c r="AM3" s="8" t="s">
        <v>42</v>
      </c>
      <c r="AN3" s="8" t="s">
        <v>43</v>
      </c>
      <c r="AO3" s="8" t="s">
        <v>44</v>
      </c>
      <c r="AP3" s="8" t="s">
        <v>45</v>
      </c>
      <c r="AQ3" s="8" t="s">
        <v>46</v>
      </c>
      <c r="AR3" s="8" t="s">
        <v>47</v>
      </c>
      <c r="AS3" s="8" t="s">
        <v>48</v>
      </c>
      <c r="AT3" s="8" t="s">
        <v>49</v>
      </c>
      <c r="AU3" s="8" t="s">
        <v>50</v>
      </c>
      <c r="AV3" s="8" t="s">
        <v>51</v>
      </c>
      <c r="AW3" s="8" t="s">
        <v>52</v>
      </c>
      <c r="AX3" s="8" t="s">
        <v>53</v>
      </c>
      <c r="AY3" s="8" t="s">
        <v>54</v>
      </c>
      <c r="AZ3" s="8" t="s">
        <v>55</v>
      </c>
      <c r="BA3" s="8" t="s">
        <v>56</v>
      </c>
      <c r="BB3" s="8" t="s">
        <v>57</v>
      </c>
      <c r="BC3" s="8" t="s">
        <v>58</v>
      </c>
      <c r="BD3" s="8" t="s">
        <v>59</v>
      </c>
      <c r="BE3" s="8" t="s">
        <v>60</v>
      </c>
      <c r="BF3" s="8" t="s">
        <v>61</v>
      </c>
      <c r="BG3" s="8" t="s">
        <v>62</v>
      </c>
      <c r="BH3" s="8" t="s">
        <v>63</v>
      </c>
      <c r="BI3" s="8" t="s">
        <v>64</v>
      </c>
      <c r="BJ3" s="8" t="s">
        <v>65</v>
      </c>
      <c r="BK3" s="8" t="s">
        <v>66</v>
      </c>
      <c r="BL3" s="8" t="s">
        <v>67</v>
      </c>
    </row>
    <row r="4" spans="1:64" ht="15">
      <c r="A4" s="9">
        <v>1</v>
      </c>
      <c r="B4" s="9">
        <v>2</v>
      </c>
      <c r="C4" s="9">
        <v>3</v>
      </c>
      <c r="D4" s="9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24</v>
      </c>
      <c r="Y4" s="10">
        <v>25</v>
      </c>
      <c r="Z4" s="10">
        <v>26</v>
      </c>
      <c r="AA4" s="10">
        <v>27</v>
      </c>
      <c r="AB4" s="10">
        <v>28</v>
      </c>
      <c r="AC4" s="11">
        <v>29</v>
      </c>
      <c r="AD4" s="11">
        <v>30</v>
      </c>
      <c r="AE4" s="11">
        <v>31</v>
      </c>
      <c r="AF4" s="11">
        <v>32</v>
      </c>
      <c r="AG4" s="11">
        <v>33</v>
      </c>
      <c r="AH4" s="11">
        <v>34</v>
      </c>
      <c r="AI4" s="11">
        <v>35</v>
      </c>
      <c r="AJ4" s="11">
        <v>36</v>
      </c>
      <c r="AK4" s="11">
        <v>37</v>
      </c>
      <c r="AL4" s="11">
        <v>38</v>
      </c>
      <c r="AM4" s="11">
        <v>39</v>
      </c>
      <c r="AN4" s="11">
        <v>40</v>
      </c>
      <c r="AO4" s="11">
        <v>41</v>
      </c>
      <c r="AP4" s="11">
        <v>42</v>
      </c>
      <c r="AQ4" s="11">
        <v>43</v>
      </c>
      <c r="AR4" s="11">
        <v>44</v>
      </c>
      <c r="AS4" s="11">
        <v>45</v>
      </c>
      <c r="AT4" s="11">
        <v>46</v>
      </c>
      <c r="AU4" s="11">
        <v>47</v>
      </c>
      <c r="AV4" s="11">
        <v>48</v>
      </c>
      <c r="AW4" s="11">
        <v>49</v>
      </c>
      <c r="AX4" s="11">
        <v>50</v>
      </c>
      <c r="AY4" s="11">
        <v>51</v>
      </c>
      <c r="AZ4" s="11">
        <v>52</v>
      </c>
      <c r="BA4" s="11">
        <v>53</v>
      </c>
      <c r="BB4" s="11">
        <v>54</v>
      </c>
      <c r="BC4" s="11">
        <v>55</v>
      </c>
      <c r="BD4" s="11">
        <v>56</v>
      </c>
      <c r="BE4" s="11">
        <v>57</v>
      </c>
      <c r="BF4" s="11">
        <v>58</v>
      </c>
      <c r="BG4" s="11">
        <v>59</v>
      </c>
      <c r="BH4" s="11">
        <v>60</v>
      </c>
      <c r="BI4" s="11">
        <v>61</v>
      </c>
      <c r="BJ4" s="11">
        <v>62</v>
      </c>
      <c r="BK4" s="11">
        <v>63</v>
      </c>
      <c r="BL4" s="11">
        <v>64</v>
      </c>
    </row>
    <row r="5" spans="1:64" ht="30">
      <c r="A5" s="12"/>
      <c r="B5" s="13" t="s">
        <v>68</v>
      </c>
      <c r="C5" s="9"/>
      <c r="D5" s="9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64" ht="15">
      <c r="A6" s="16">
        <v>1</v>
      </c>
      <c r="B6" s="17" t="s">
        <v>69</v>
      </c>
      <c r="C6" s="18" t="s">
        <v>70</v>
      </c>
      <c r="D6" s="19" t="s">
        <v>71</v>
      </c>
      <c r="E6" s="20">
        <v>1278</v>
      </c>
      <c r="F6" s="20">
        <v>2071</v>
      </c>
      <c r="G6" s="20">
        <v>772</v>
      </c>
      <c r="H6" s="20">
        <v>2301</v>
      </c>
      <c r="I6" s="20">
        <v>1045</v>
      </c>
      <c r="J6" s="20">
        <v>1002.0600000000001</v>
      </c>
      <c r="K6" s="20">
        <v>1143</v>
      </c>
      <c r="L6" s="20">
        <v>1052</v>
      </c>
      <c r="M6" s="20">
        <v>1042</v>
      </c>
      <c r="N6" s="20">
        <v>1798</v>
      </c>
      <c r="O6" s="20">
        <v>2039</v>
      </c>
      <c r="P6" s="20">
        <v>756</v>
      </c>
      <c r="Q6" s="21">
        <v>775.27794800000004</v>
      </c>
      <c r="R6" s="21">
        <v>998.91293599999995</v>
      </c>
      <c r="S6" s="21">
        <v>1261.600416</v>
      </c>
      <c r="T6" s="21">
        <v>107.20301499999999</v>
      </c>
      <c r="U6" s="21">
        <v>687.15228500000001</v>
      </c>
      <c r="V6" s="21">
        <v>475.517809</v>
      </c>
      <c r="W6" s="21">
        <v>107.20301499999999</v>
      </c>
      <c r="X6" s="21">
        <v>1391.862104</v>
      </c>
      <c r="Y6" s="21">
        <v>625.52832799999999</v>
      </c>
      <c r="Z6" s="21">
        <v>711.09867399999996</v>
      </c>
      <c r="AA6" s="21">
        <v>1039.290857</v>
      </c>
      <c r="AB6" s="21">
        <v>620.18275600000004</v>
      </c>
      <c r="AC6" s="20" t="s">
        <v>72</v>
      </c>
      <c r="AD6" s="20" t="s">
        <v>73</v>
      </c>
      <c r="AE6" s="20" t="s">
        <v>74</v>
      </c>
      <c r="AF6" s="20" t="s">
        <v>75</v>
      </c>
      <c r="AG6" s="20" t="s">
        <v>76</v>
      </c>
      <c r="AH6" s="20" t="s">
        <v>77</v>
      </c>
      <c r="AI6" s="20" t="s">
        <v>78</v>
      </c>
      <c r="AJ6" s="20" t="s">
        <v>79</v>
      </c>
      <c r="AK6" s="20" t="s">
        <v>80</v>
      </c>
      <c r="AL6" s="20" t="s">
        <v>81</v>
      </c>
      <c r="AM6" s="20" t="s">
        <v>82</v>
      </c>
      <c r="AN6" s="20" t="s">
        <v>83</v>
      </c>
      <c r="AO6" s="20" t="s">
        <v>84</v>
      </c>
      <c r="AP6" s="20" t="s">
        <v>85</v>
      </c>
      <c r="AQ6" s="20" t="s">
        <v>86</v>
      </c>
      <c r="AR6" s="20" t="s">
        <v>87</v>
      </c>
      <c r="AS6" s="20" t="s">
        <v>82</v>
      </c>
      <c r="AT6" s="20" t="s">
        <v>88</v>
      </c>
      <c r="AU6" s="20" t="s">
        <v>89</v>
      </c>
      <c r="AV6" s="20" t="s">
        <v>90</v>
      </c>
      <c r="AW6" s="20" t="s">
        <v>91</v>
      </c>
      <c r="AX6" s="20" t="s">
        <v>92</v>
      </c>
      <c r="AY6" s="20" t="s">
        <v>93</v>
      </c>
      <c r="AZ6" s="20" t="s">
        <v>94</v>
      </c>
      <c r="BA6" s="20" t="s">
        <v>95</v>
      </c>
      <c r="BB6" s="20" t="s">
        <v>96</v>
      </c>
      <c r="BC6" s="20" t="s">
        <v>97</v>
      </c>
      <c r="BD6" s="20" t="s">
        <v>98</v>
      </c>
      <c r="BE6" s="20" t="s">
        <v>99</v>
      </c>
      <c r="BF6" s="20" t="s">
        <v>100</v>
      </c>
      <c r="BG6" s="20">
        <v>609.03370700000005</v>
      </c>
      <c r="BH6" s="20" t="s">
        <v>101</v>
      </c>
      <c r="BI6" s="20" t="s">
        <v>102</v>
      </c>
      <c r="BJ6" s="20" t="s">
        <v>103</v>
      </c>
      <c r="BK6" s="20" t="s">
        <v>104</v>
      </c>
      <c r="BL6" s="20" t="s">
        <v>105</v>
      </c>
    </row>
    <row r="7" spans="1:64" ht="15">
      <c r="A7" s="16">
        <v>2</v>
      </c>
      <c r="B7" s="17" t="s">
        <v>106</v>
      </c>
      <c r="C7" s="18" t="s">
        <v>107</v>
      </c>
      <c r="D7" s="19" t="s">
        <v>108</v>
      </c>
      <c r="E7" s="20">
        <v>1211</v>
      </c>
      <c r="F7" s="20">
        <v>1664</v>
      </c>
      <c r="G7" s="20">
        <v>288</v>
      </c>
      <c r="H7" s="20">
        <v>6689</v>
      </c>
      <c r="I7" s="20">
        <v>888</v>
      </c>
      <c r="J7" s="20">
        <v>2593</v>
      </c>
      <c r="K7" s="20">
        <v>1049</v>
      </c>
      <c r="L7" s="20">
        <v>1368</v>
      </c>
      <c r="M7" s="20">
        <v>959</v>
      </c>
      <c r="N7" s="20">
        <v>5010</v>
      </c>
      <c r="O7" s="20">
        <v>2510</v>
      </c>
      <c r="P7" s="20">
        <v>448</v>
      </c>
      <c r="Q7" s="21">
        <v>412</v>
      </c>
      <c r="R7" s="21">
        <v>493</v>
      </c>
      <c r="S7" s="21">
        <v>798</v>
      </c>
      <c r="T7" s="21">
        <v>798</v>
      </c>
      <c r="U7" s="21">
        <v>1701</v>
      </c>
      <c r="V7" s="21">
        <v>1701</v>
      </c>
      <c r="W7" s="21">
        <v>3169</v>
      </c>
      <c r="X7" s="21">
        <v>3169</v>
      </c>
      <c r="Y7" s="21">
        <v>1423</v>
      </c>
      <c r="Z7" s="21">
        <v>1423</v>
      </c>
      <c r="AA7" s="21">
        <v>1619</v>
      </c>
      <c r="AB7" s="21">
        <v>1619</v>
      </c>
      <c r="AC7" s="21">
        <v>1314</v>
      </c>
      <c r="AD7" s="21">
        <v>1683</v>
      </c>
      <c r="AE7" s="21">
        <v>287</v>
      </c>
      <c r="AF7" s="21">
        <v>1314</v>
      </c>
      <c r="AG7" s="21">
        <v>1397</v>
      </c>
      <c r="AH7" s="21">
        <v>1014</v>
      </c>
      <c r="AI7" s="21">
        <v>1014</v>
      </c>
      <c r="AJ7" s="21">
        <v>929</v>
      </c>
      <c r="AK7" s="21">
        <v>2938</v>
      </c>
      <c r="AL7" s="21">
        <v>408</v>
      </c>
      <c r="AM7" s="21">
        <v>2938</v>
      </c>
      <c r="AN7" s="21">
        <v>637</v>
      </c>
      <c r="AO7" s="21">
        <v>577</v>
      </c>
      <c r="AP7" s="21">
        <v>637</v>
      </c>
      <c r="AQ7" s="21">
        <v>1783</v>
      </c>
      <c r="AR7" s="21">
        <v>856</v>
      </c>
      <c r="AS7" s="21">
        <v>1236</v>
      </c>
      <c r="AT7" s="21">
        <v>1586</v>
      </c>
      <c r="AU7" s="21">
        <v>1586</v>
      </c>
      <c r="AV7" s="21">
        <v>3177</v>
      </c>
      <c r="AW7" s="21">
        <v>1236</v>
      </c>
      <c r="AX7" s="21">
        <v>2455</v>
      </c>
      <c r="AY7" s="21">
        <v>2455</v>
      </c>
      <c r="AZ7" s="21">
        <v>1655</v>
      </c>
      <c r="BA7" s="21">
        <v>1021</v>
      </c>
      <c r="BB7" s="21">
        <v>1190</v>
      </c>
      <c r="BC7" s="21">
        <v>1187</v>
      </c>
      <c r="BD7" s="21">
        <v>1895</v>
      </c>
      <c r="BE7" s="21">
        <v>1895</v>
      </c>
      <c r="BF7" s="21">
        <v>1873</v>
      </c>
      <c r="BG7" s="21">
        <v>1003</v>
      </c>
      <c r="BH7" s="21">
        <v>1003</v>
      </c>
      <c r="BI7" s="21">
        <v>1210</v>
      </c>
      <c r="BJ7" s="21">
        <v>1888</v>
      </c>
      <c r="BK7" s="21">
        <v>2799</v>
      </c>
      <c r="BL7" s="21">
        <v>1520</v>
      </c>
    </row>
    <row r="8" spans="1:64" ht="15">
      <c r="A8" s="16">
        <v>3</v>
      </c>
      <c r="B8" s="17" t="s">
        <v>109</v>
      </c>
      <c r="C8" s="18" t="s">
        <v>107</v>
      </c>
      <c r="D8" s="19" t="s">
        <v>108</v>
      </c>
      <c r="E8" s="20">
        <v>1308</v>
      </c>
      <c r="F8" s="20">
        <v>1665</v>
      </c>
      <c r="G8" s="20">
        <v>311</v>
      </c>
      <c r="H8" s="20">
        <v>6677</v>
      </c>
      <c r="I8" s="20">
        <v>1014</v>
      </c>
      <c r="J8" s="20">
        <v>2493</v>
      </c>
      <c r="K8" s="20">
        <v>957</v>
      </c>
      <c r="L8" s="20">
        <v>1319</v>
      </c>
      <c r="M8" s="20">
        <v>1010</v>
      </c>
      <c r="N8" s="20">
        <v>4851</v>
      </c>
      <c r="O8" s="20">
        <v>2587</v>
      </c>
      <c r="P8" s="20">
        <v>440</v>
      </c>
      <c r="Q8" s="21">
        <v>423</v>
      </c>
      <c r="R8" s="21">
        <v>518</v>
      </c>
      <c r="S8" s="21">
        <v>815</v>
      </c>
      <c r="T8" s="21">
        <v>815</v>
      </c>
      <c r="U8" s="21">
        <v>1670</v>
      </c>
      <c r="V8" s="21">
        <v>1670</v>
      </c>
      <c r="W8" s="21">
        <v>3105</v>
      </c>
      <c r="X8" s="21">
        <v>3105</v>
      </c>
      <c r="Y8" s="21">
        <v>1412</v>
      </c>
      <c r="Z8" s="21">
        <v>1412</v>
      </c>
      <c r="AA8" s="21">
        <v>1549</v>
      </c>
      <c r="AB8" s="21">
        <v>1549</v>
      </c>
      <c r="AC8" s="21">
        <v>1261</v>
      </c>
      <c r="AD8" s="21">
        <v>1568</v>
      </c>
      <c r="AE8" s="21">
        <v>269</v>
      </c>
      <c r="AF8" s="21">
        <v>1261</v>
      </c>
      <c r="AG8" s="21">
        <v>1433</v>
      </c>
      <c r="AH8" s="21">
        <v>930</v>
      </c>
      <c r="AI8" s="21">
        <v>930</v>
      </c>
      <c r="AJ8" s="21">
        <v>902</v>
      </c>
      <c r="AK8" s="21">
        <v>2929</v>
      </c>
      <c r="AL8" s="21">
        <v>462</v>
      </c>
      <c r="AM8" s="21">
        <v>2929</v>
      </c>
      <c r="AN8" s="21">
        <v>664</v>
      </c>
      <c r="AO8" s="21">
        <v>583</v>
      </c>
      <c r="AP8" s="21">
        <v>664</v>
      </c>
      <c r="AQ8" s="21">
        <v>1708</v>
      </c>
      <c r="AR8" s="21">
        <v>838</v>
      </c>
      <c r="AS8" s="21">
        <v>1229</v>
      </c>
      <c r="AT8" s="21">
        <v>1480</v>
      </c>
      <c r="AU8" s="21">
        <v>1480</v>
      </c>
      <c r="AV8" s="21">
        <v>3044</v>
      </c>
      <c r="AW8" s="21">
        <v>1229</v>
      </c>
      <c r="AX8" s="21">
        <v>2414</v>
      </c>
      <c r="AY8" s="21">
        <v>2414</v>
      </c>
      <c r="AZ8" s="21">
        <v>1685</v>
      </c>
      <c r="BA8" s="21">
        <v>955</v>
      </c>
      <c r="BB8" s="21">
        <v>1111</v>
      </c>
      <c r="BC8" s="21">
        <v>1167</v>
      </c>
      <c r="BD8" s="21">
        <v>1797</v>
      </c>
      <c r="BE8" s="21">
        <v>1797</v>
      </c>
      <c r="BF8" s="21">
        <v>1934</v>
      </c>
      <c r="BG8" s="21">
        <v>485</v>
      </c>
      <c r="BH8" s="21">
        <v>988</v>
      </c>
      <c r="BI8" s="21">
        <v>1200</v>
      </c>
      <c r="BJ8" s="21">
        <v>1969</v>
      </c>
      <c r="BK8" s="21">
        <v>2562</v>
      </c>
      <c r="BL8" s="21">
        <v>1613</v>
      </c>
    </row>
    <row r="9" spans="1:64" ht="15">
      <c r="A9" s="16">
        <v>4</v>
      </c>
      <c r="B9" s="17" t="s">
        <v>110</v>
      </c>
      <c r="C9" s="18" t="s">
        <v>107</v>
      </c>
      <c r="D9" s="19" t="s">
        <v>111</v>
      </c>
      <c r="E9" s="20">
        <f>SUM(E7:E8)</f>
        <v>2519</v>
      </c>
      <c r="F9" s="20">
        <f t="shared" ref="F9:J9" si="0">SUM(F7:F8)</f>
        <v>3329</v>
      </c>
      <c r="G9" s="20">
        <f t="shared" si="0"/>
        <v>599</v>
      </c>
      <c r="H9" s="20">
        <f t="shared" si="0"/>
        <v>13366</v>
      </c>
      <c r="I9" s="20">
        <f t="shared" si="0"/>
        <v>1902</v>
      </c>
      <c r="J9" s="20">
        <v>5086</v>
      </c>
      <c r="K9" s="20">
        <f t="shared" ref="K9:P9" si="1">SUM(K7:K8)</f>
        <v>2006</v>
      </c>
      <c r="L9" s="20">
        <f t="shared" si="1"/>
        <v>2687</v>
      </c>
      <c r="M9" s="20">
        <f t="shared" si="1"/>
        <v>1969</v>
      </c>
      <c r="N9" s="20">
        <f t="shared" si="1"/>
        <v>9861</v>
      </c>
      <c r="O9" s="20">
        <f t="shared" si="1"/>
        <v>5097</v>
      </c>
      <c r="P9" s="20">
        <f t="shared" si="1"/>
        <v>888</v>
      </c>
      <c r="Q9" s="21">
        <v>834</v>
      </c>
      <c r="R9" s="21">
        <v>1011</v>
      </c>
      <c r="S9" s="21">
        <v>1613</v>
      </c>
      <c r="T9" s="21">
        <v>1613</v>
      </c>
      <c r="U9" s="21">
        <v>3371</v>
      </c>
      <c r="V9" s="21">
        <v>3371</v>
      </c>
      <c r="W9" s="21">
        <v>3169</v>
      </c>
      <c r="X9" s="21">
        <v>3169</v>
      </c>
      <c r="Y9" s="21">
        <v>2835</v>
      </c>
      <c r="Z9" s="21">
        <v>2835</v>
      </c>
      <c r="AA9" s="21">
        <v>3168</v>
      </c>
      <c r="AB9" s="21">
        <v>3168</v>
      </c>
      <c r="AC9" s="21">
        <v>2575</v>
      </c>
      <c r="AD9" s="21">
        <v>3251</v>
      </c>
      <c r="AE9" s="21">
        <v>556</v>
      </c>
      <c r="AF9" s="21">
        <v>2575</v>
      </c>
      <c r="AG9" s="21">
        <v>2830</v>
      </c>
      <c r="AH9" s="21">
        <v>1944</v>
      </c>
      <c r="AI9" s="21">
        <v>1944</v>
      </c>
      <c r="AJ9" s="21">
        <v>1831</v>
      </c>
      <c r="AK9" s="21">
        <v>5867</v>
      </c>
      <c r="AL9" s="21">
        <v>870</v>
      </c>
      <c r="AM9" s="21">
        <v>5867</v>
      </c>
      <c r="AN9" s="21">
        <v>1301</v>
      </c>
      <c r="AO9" s="21">
        <v>1160</v>
      </c>
      <c r="AP9" s="21">
        <v>1301</v>
      </c>
      <c r="AQ9" s="21">
        <v>3491</v>
      </c>
      <c r="AR9" s="21">
        <v>1694</v>
      </c>
      <c r="AS9" s="21">
        <v>2465</v>
      </c>
      <c r="AT9" s="21">
        <v>3066</v>
      </c>
      <c r="AU9" s="21">
        <v>3066</v>
      </c>
      <c r="AV9" s="21">
        <v>6221</v>
      </c>
      <c r="AW9" s="21">
        <v>2465</v>
      </c>
      <c r="AX9" s="21">
        <v>4869</v>
      </c>
      <c r="AY9" s="21">
        <v>4869</v>
      </c>
      <c r="AZ9" s="21">
        <v>3340</v>
      </c>
      <c r="BA9" s="21">
        <v>1976</v>
      </c>
      <c r="BB9" s="21">
        <v>2301</v>
      </c>
      <c r="BC9" s="21">
        <v>2354</v>
      </c>
      <c r="BD9" s="21">
        <v>3692</v>
      </c>
      <c r="BE9" s="21">
        <v>3692</v>
      </c>
      <c r="BF9" s="21">
        <v>3807</v>
      </c>
      <c r="BG9" s="21">
        <v>1488</v>
      </c>
      <c r="BH9" s="21">
        <v>1991</v>
      </c>
      <c r="BI9" s="21">
        <v>2410</v>
      </c>
      <c r="BJ9" s="21">
        <v>3857</v>
      </c>
      <c r="BK9" s="21">
        <v>5361</v>
      </c>
      <c r="BL9" s="21">
        <v>3133</v>
      </c>
    </row>
    <row r="10" spans="1:64" ht="15">
      <c r="A10" s="16">
        <v>5</v>
      </c>
      <c r="B10" s="17" t="s">
        <v>112</v>
      </c>
      <c r="C10" s="18" t="s">
        <v>107</v>
      </c>
      <c r="D10" s="19" t="s">
        <v>111</v>
      </c>
      <c r="E10" s="20">
        <v>413</v>
      </c>
      <c r="F10" s="20">
        <v>124</v>
      </c>
      <c r="G10" s="20">
        <v>184</v>
      </c>
      <c r="H10" s="20">
        <v>1078</v>
      </c>
      <c r="I10" s="20">
        <v>715</v>
      </c>
      <c r="J10" s="20">
        <v>77</v>
      </c>
      <c r="K10" s="20">
        <v>415</v>
      </c>
      <c r="L10" s="20">
        <v>123</v>
      </c>
      <c r="M10" s="20">
        <v>363</v>
      </c>
      <c r="N10" s="20">
        <v>604</v>
      </c>
      <c r="O10" s="20">
        <v>507</v>
      </c>
      <c r="P10" s="20">
        <v>6</v>
      </c>
      <c r="Q10" s="21">
        <v>292</v>
      </c>
      <c r="R10" s="21">
        <v>180</v>
      </c>
      <c r="S10" s="21">
        <v>118</v>
      </c>
      <c r="T10" s="21">
        <v>118</v>
      </c>
      <c r="U10" s="21">
        <v>730</v>
      </c>
      <c r="V10" s="21">
        <v>730</v>
      </c>
      <c r="W10" s="21">
        <v>1895</v>
      </c>
      <c r="X10" s="21">
        <v>1895</v>
      </c>
      <c r="Y10" s="21">
        <v>474</v>
      </c>
      <c r="Z10" s="21">
        <v>474</v>
      </c>
      <c r="AA10" s="21">
        <v>751</v>
      </c>
      <c r="AB10" s="21">
        <v>751</v>
      </c>
      <c r="AC10" s="21">
        <v>653</v>
      </c>
      <c r="AD10" s="21">
        <v>297</v>
      </c>
      <c r="AE10" s="21">
        <v>0</v>
      </c>
      <c r="AF10" s="21">
        <v>653</v>
      </c>
      <c r="AG10" s="21">
        <v>751</v>
      </c>
      <c r="AH10" s="21">
        <v>28</v>
      </c>
      <c r="AI10" s="21">
        <v>28</v>
      </c>
      <c r="AJ10" s="21">
        <v>42</v>
      </c>
      <c r="AK10" s="21">
        <v>614</v>
      </c>
      <c r="AL10" s="21">
        <v>106</v>
      </c>
      <c r="AM10" s="21">
        <v>614</v>
      </c>
      <c r="AN10" s="21">
        <v>64</v>
      </c>
      <c r="AO10" s="21">
        <v>216</v>
      </c>
      <c r="AP10" s="21">
        <v>64</v>
      </c>
      <c r="AQ10" s="21">
        <v>518</v>
      </c>
      <c r="AR10" s="21">
        <v>458</v>
      </c>
      <c r="AS10" s="21">
        <v>365</v>
      </c>
      <c r="AT10" s="21">
        <v>976</v>
      </c>
      <c r="AU10" s="21">
        <v>976</v>
      </c>
      <c r="AV10" s="21">
        <v>10</v>
      </c>
      <c r="AW10" s="21">
        <v>365</v>
      </c>
      <c r="AX10" s="21">
        <v>48</v>
      </c>
      <c r="AY10" s="21">
        <v>48</v>
      </c>
      <c r="AZ10" s="21">
        <v>373</v>
      </c>
      <c r="BA10" s="21">
        <v>769</v>
      </c>
      <c r="BB10" s="21">
        <v>307</v>
      </c>
      <c r="BC10" s="21">
        <v>801</v>
      </c>
      <c r="BD10" s="21">
        <v>346</v>
      </c>
      <c r="BE10" s="21">
        <v>346</v>
      </c>
      <c r="BF10" s="21">
        <v>521</v>
      </c>
      <c r="BG10" s="21">
        <v>337</v>
      </c>
      <c r="BH10" s="21">
        <v>337</v>
      </c>
      <c r="BI10" s="21">
        <v>627</v>
      </c>
      <c r="BJ10" s="21">
        <v>52</v>
      </c>
      <c r="BK10" s="21">
        <v>1562</v>
      </c>
      <c r="BL10" s="21">
        <v>1811</v>
      </c>
    </row>
    <row r="11" spans="1:64" ht="15">
      <c r="A11" s="16">
        <v>6</v>
      </c>
      <c r="B11" s="17" t="s">
        <v>113</v>
      </c>
      <c r="C11" s="18" t="s">
        <v>107</v>
      </c>
      <c r="D11" s="19" t="s">
        <v>111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7</v>
      </c>
      <c r="O11" s="20">
        <v>0</v>
      </c>
      <c r="P11" s="20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1</v>
      </c>
      <c r="AL11" s="21">
        <v>0</v>
      </c>
      <c r="AM11" s="21">
        <v>1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</row>
    <row r="12" spans="1:64" ht="15">
      <c r="A12" s="16">
        <v>7</v>
      </c>
      <c r="B12" s="17" t="s">
        <v>114</v>
      </c>
      <c r="C12" s="18" t="s">
        <v>107</v>
      </c>
      <c r="D12" s="19" t="s">
        <v>115</v>
      </c>
      <c r="E12" s="20">
        <f t="shared" ref="E12:I12" si="2">SUM(E10:E11)</f>
        <v>413</v>
      </c>
      <c r="F12" s="20">
        <f t="shared" si="2"/>
        <v>124</v>
      </c>
      <c r="G12" s="20">
        <f t="shared" si="2"/>
        <v>184</v>
      </c>
      <c r="H12" s="20">
        <f t="shared" si="2"/>
        <v>1078</v>
      </c>
      <c r="I12" s="20">
        <f t="shared" si="2"/>
        <v>715</v>
      </c>
      <c r="J12" s="20">
        <v>77</v>
      </c>
      <c r="K12" s="20">
        <f t="shared" ref="K12:P12" si="3">SUM(K10:K11)</f>
        <v>415</v>
      </c>
      <c r="L12" s="20">
        <f t="shared" si="3"/>
        <v>123</v>
      </c>
      <c r="M12" s="20">
        <f t="shared" si="3"/>
        <v>363</v>
      </c>
      <c r="N12" s="20">
        <f t="shared" si="3"/>
        <v>611</v>
      </c>
      <c r="O12" s="20">
        <f t="shared" si="3"/>
        <v>507</v>
      </c>
      <c r="P12" s="20">
        <f t="shared" si="3"/>
        <v>6</v>
      </c>
      <c r="Q12" s="21">
        <v>292</v>
      </c>
      <c r="R12" s="21">
        <v>180</v>
      </c>
      <c r="S12" s="21">
        <v>118</v>
      </c>
      <c r="T12" s="21">
        <v>118</v>
      </c>
      <c r="U12" s="21">
        <v>730</v>
      </c>
      <c r="V12" s="21">
        <v>730</v>
      </c>
      <c r="W12" s="21">
        <v>1895</v>
      </c>
      <c r="X12" s="21">
        <v>1895</v>
      </c>
      <c r="Y12" s="21">
        <v>474</v>
      </c>
      <c r="Z12" s="21">
        <v>474</v>
      </c>
      <c r="AA12" s="21">
        <v>751</v>
      </c>
      <c r="AB12" s="21">
        <v>751</v>
      </c>
      <c r="AC12" s="21">
        <v>653</v>
      </c>
      <c r="AD12" s="21">
        <v>297</v>
      </c>
      <c r="AE12" s="21">
        <v>0</v>
      </c>
      <c r="AF12" s="21">
        <v>653</v>
      </c>
      <c r="AG12" s="21">
        <v>751</v>
      </c>
      <c r="AH12" s="21">
        <v>28</v>
      </c>
      <c r="AI12" s="21">
        <v>28</v>
      </c>
      <c r="AJ12" s="21">
        <v>42</v>
      </c>
      <c r="AK12" s="21">
        <v>615</v>
      </c>
      <c r="AL12" s="21">
        <v>106</v>
      </c>
      <c r="AM12" s="21">
        <v>615</v>
      </c>
      <c r="AN12" s="21">
        <v>64</v>
      </c>
      <c r="AO12" s="21">
        <v>216</v>
      </c>
      <c r="AP12" s="21">
        <v>64</v>
      </c>
      <c r="AQ12" s="21">
        <v>518</v>
      </c>
      <c r="AR12" s="21">
        <v>458</v>
      </c>
      <c r="AS12" s="21">
        <v>365</v>
      </c>
      <c r="AT12" s="21">
        <v>976</v>
      </c>
      <c r="AU12" s="21">
        <v>976</v>
      </c>
      <c r="AV12" s="21">
        <v>10</v>
      </c>
      <c r="AW12" s="21">
        <v>365</v>
      </c>
      <c r="AX12" s="21">
        <v>48</v>
      </c>
      <c r="AY12" s="21">
        <v>48</v>
      </c>
      <c r="AZ12" s="21">
        <v>373</v>
      </c>
      <c r="BA12" s="21">
        <v>769</v>
      </c>
      <c r="BB12" s="21">
        <v>307</v>
      </c>
      <c r="BC12" s="21">
        <v>801</v>
      </c>
      <c r="BD12" s="21">
        <v>346</v>
      </c>
      <c r="BE12" s="21">
        <v>346</v>
      </c>
      <c r="BF12" s="21">
        <v>521</v>
      </c>
      <c r="BG12" s="21">
        <v>337</v>
      </c>
      <c r="BH12" s="21">
        <v>337</v>
      </c>
      <c r="BI12" s="21">
        <v>627</v>
      </c>
      <c r="BJ12" s="21">
        <v>52</v>
      </c>
      <c r="BK12" s="21">
        <v>1562</v>
      </c>
      <c r="BL12" s="21">
        <v>1811</v>
      </c>
    </row>
    <row r="13" spans="1:64" ht="15">
      <c r="A13" s="16">
        <v>8</v>
      </c>
      <c r="B13" s="17" t="s">
        <v>116</v>
      </c>
      <c r="C13" s="18" t="s">
        <v>107</v>
      </c>
      <c r="D13" s="19" t="s">
        <v>108</v>
      </c>
      <c r="E13" s="20">
        <v>640</v>
      </c>
      <c r="F13" s="20">
        <v>791</v>
      </c>
      <c r="G13" s="20">
        <v>599</v>
      </c>
      <c r="H13" s="20">
        <v>2517</v>
      </c>
      <c r="I13" s="20">
        <v>489</v>
      </c>
      <c r="J13" s="20">
        <v>1069</v>
      </c>
      <c r="K13" s="20">
        <v>906</v>
      </c>
      <c r="L13" s="20">
        <v>586</v>
      </c>
      <c r="M13" s="20">
        <v>527</v>
      </c>
      <c r="N13" s="20">
        <v>1769</v>
      </c>
      <c r="O13" s="20">
        <v>1200</v>
      </c>
      <c r="P13" s="20">
        <v>234</v>
      </c>
      <c r="Q13" s="21">
        <v>343</v>
      </c>
      <c r="R13" s="21">
        <v>242</v>
      </c>
      <c r="S13" s="21">
        <v>411</v>
      </c>
      <c r="T13" s="21">
        <v>411</v>
      </c>
      <c r="U13" s="21">
        <v>824</v>
      </c>
      <c r="V13" s="21">
        <v>824</v>
      </c>
      <c r="W13" s="21">
        <v>1380</v>
      </c>
      <c r="X13" s="21">
        <v>1380</v>
      </c>
      <c r="Y13" s="21">
        <v>767</v>
      </c>
      <c r="Z13" s="21">
        <v>767</v>
      </c>
      <c r="AA13" s="21">
        <v>1262</v>
      </c>
      <c r="AB13" s="21">
        <v>738</v>
      </c>
      <c r="AC13" s="21">
        <v>639</v>
      </c>
      <c r="AD13" s="21">
        <v>715</v>
      </c>
      <c r="AE13" s="21">
        <v>156</v>
      </c>
      <c r="AF13" s="21">
        <v>639</v>
      </c>
      <c r="AG13" s="21">
        <v>693</v>
      </c>
      <c r="AH13" s="21">
        <v>412</v>
      </c>
      <c r="AI13" s="21">
        <v>412</v>
      </c>
      <c r="AJ13" s="21">
        <v>416</v>
      </c>
      <c r="AK13" s="21">
        <v>1262</v>
      </c>
      <c r="AL13" s="21">
        <v>236</v>
      </c>
      <c r="AM13" s="21">
        <v>1262</v>
      </c>
      <c r="AN13" s="21">
        <v>307</v>
      </c>
      <c r="AO13" s="21">
        <v>436</v>
      </c>
      <c r="AP13" s="21">
        <v>307</v>
      </c>
      <c r="AQ13" s="21">
        <v>412</v>
      </c>
      <c r="AR13" s="21">
        <v>412</v>
      </c>
      <c r="AS13" s="21">
        <v>550</v>
      </c>
      <c r="AT13" s="21">
        <v>731</v>
      </c>
      <c r="AU13" s="21">
        <v>731</v>
      </c>
      <c r="AV13" s="21">
        <v>1165</v>
      </c>
      <c r="AW13" s="21">
        <v>550</v>
      </c>
      <c r="AX13" s="21">
        <v>899</v>
      </c>
      <c r="AY13" s="21">
        <v>899</v>
      </c>
      <c r="AZ13" s="21">
        <v>820</v>
      </c>
      <c r="BA13" s="21">
        <v>462</v>
      </c>
      <c r="BB13" s="21">
        <v>1103</v>
      </c>
      <c r="BC13" s="21">
        <v>534</v>
      </c>
      <c r="BD13" s="21">
        <v>1056</v>
      </c>
      <c r="BE13" s="21">
        <v>1056</v>
      </c>
      <c r="BF13" s="21">
        <v>947</v>
      </c>
      <c r="BG13" s="21">
        <v>507</v>
      </c>
      <c r="BH13" s="21">
        <v>507</v>
      </c>
      <c r="BI13" s="21">
        <v>544</v>
      </c>
      <c r="BJ13" s="21">
        <v>544</v>
      </c>
      <c r="BK13" s="21">
        <v>773</v>
      </c>
      <c r="BL13" s="21">
        <v>773</v>
      </c>
    </row>
    <row r="14" spans="1:64" ht="15">
      <c r="A14" s="16">
        <v>9</v>
      </c>
      <c r="B14" s="17" t="s">
        <v>117</v>
      </c>
      <c r="C14" s="18" t="s">
        <v>107</v>
      </c>
      <c r="D14" s="19" t="s">
        <v>108</v>
      </c>
      <c r="E14" s="20">
        <v>89</v>
      </c>
      <c r="F14" s="20">
        <v>4</v>
      </c>
      <c r="G14" s="20">
        <v>4</v>
      </c>
      <c r="H14" s="21">
        <v>574</v>
      </c>
      <c r="I14" s="21">
        <v>136</v>
      </c>
      <c r="J14" s="21">
        <v>25</v>
      </c>
      <c r="K14" s="21">
        <v>158</v>
      </c>
      <c r="L14" s="21">
        <v>175</v>
      </c>
      <c r="M14" s="21">
        <v>131</v>
      </c>
      <c r="N14" s="21">
        <v>115</v>
      </c>
      <c r="O14" s="21">
        <v>305</v>
      </c>
      <c r="P14" s="21">
        <v>1</v>
      </c>
      <c r="Q14" s="21">
        <v>7</v>
      </c>
      <c r="R14" s="21">
        <v>5</v>
      </c>
      <c r="S14" s="21">
        <v>47</v>
      </c>
      <c r="T14" s="21">
        <v>47</v>
      </c>
      <c r="U14" s="21">
        <v>102</v>
      </c>
      <c r="V14" s="21">
        <v>102</v>
      </c>
      <c r="W14" s="21">
        <v>74</v>
      </c>
      <c r="X14" s="21">
        <v>74</v>
      </c>
      <c r="Y14" s="21">
        <v>30</v>
      </c>
      <c r="Z14" s="21">
        <v>30</v>
      </c>
      <c r="AA14" s="21">
        <v>117</v>
      </c>
      <c r="AB14" s="21">
        <v>28</v>
      </c>
      <c r="AC14" s="21">
        <v>77</v>
      </c>
      <c r="AD14" s="21">
        <v>167</v>
      </c>
      <c r="AE14" s="21">
        <v>37</v>
      </c>
      <c r="AF14" s="21">
        <v>77</v>
      </c>
      <c r="AG14" s="21">
        <v>13</v>
      </c>
      <c r="AH14" s="21">
        <v>31</v>
      </c>
      <c r="AI14" s="21">
        <v>31</v>
      </c>
      <c r="AJ14" s="21">
        <v>41</v>
      </c>
      <c r="AK14" s="21">
        <v>117</v>
      </c>
      <c r="AL14" s="21">
        <v>15</v>
      </c>
      <c r="AM14" s="21">
        <v>117</v>
      </c>
      <c r="AN14" s="21">
        <v>0</v>
      </c>
      <c r="AO14" s="21">
        <v>12</v>
      </c>
      <c r="AP14" s="21">
        <v>0</v>
      </c>
      <c r="AQ14" s="21">
        <v>31</v>
      </c>
      <c r="AR14" s="21">
        <v>31</v>
      </c>
      <c r="AS14" s="21">
        <v>122</v>
      </c>
      <c r="AT14" s="21">
        <v>294</v>
      </c>
      <c r="AU14" s="21">
        <v>294</v>
      </c>
      <c r="AV14" s="21">
        <v>170</v>
      </c>
      <c r="AW14" s="21">
        <v>122</v>
      </c>
      <c r="AX14" s="21">
        <v>53</v>
      </c>
      <c r="AY14" s="21">
        <v>53</v>
      </c>
      <c r="AZ14" s="21">
        <v>188</v>
      </c>
      <c r="BA14" s="21">
        <v>24</v>
      </c>
      <c r="BB14" s="21">
        <v>380</v>
      </c>
      <c r="BC14" s="21">
        <v>115</v>
      </c>
      <c r="BD14" s="21">
        <v>66</v>
      </c>
      <c r="BE14" s="21">
        <v>66</v>
      </c>
      <c r="BF14" s="21">
        <v>56</v>
      </c>
      <c r="BG14" s="21">
        <v>3</v>
      </c>
      <c r="BH14" s="21">
        <v>3</v>
      </c>
      <c r="BI14" s="21">
        <v>18</v>
      </c>
      <c r="BJ14" s="21">
        <v>18</v>
      </c>
      <c r="BK14" s="21">
        <v>20</v>
      </c>
      <c r="BL14" s="21">
        <v>20</v>
      </c>
    </row>
    <row r="15" spans="1:64" ht="15">
      <c r="A15" s="16">
        <v>10</v>
      </c>
      <c r="B15" s="17" t="s">
        <v>118</v>
      </c>
      <c r="C15" s="18" t="s">
        <v>107</v>
      </c>
      <c r="D15" s="19" t="s">
        <v>108</v>
      </c>
      <c r="E15" s="20">
        <v>43</v>
      </c>
      <c r="F15" s="20">
        <v>44</v>
      </c>
      <c r="G15" s="20">
        <v>44</v>
      </c>
      <c r="H15" s="21">
        <v>125</v>
      </c>
      <c r="I15" s="21">
        <v>30</v>
      </c>
      <c r="J15" s="21">
        <v>59</v>
      </c>
      <c r="K15" s="21">
        <v>35</v>
      </c>
      <c r="L15" s="21">
        <v>30</v>
      </c>
      <c r="M15" s="21">
        <v>57</v>
      </c>
      <c r="N15" s="21">
        <v>93</v>
      </c>
      <c r="O15" s="21">
        <v>112</v>
      </c>
      <c r="P15" s="21">
        <v>16</v>
      </c>
      <c r="Q15" s="21">
        <v>30</v>
      </c>
      <c r="R15" s="21">
        <v>37</v>
      </c>
      <c r="S15" s="21">
        <v>27</v>
      </c>
      <c r="T15" s="21">
        <v>27</v>
      </c>
      <c r="U15" s="21">
        <v>79</v>
      </c>
      <c r="V15" s="21">
        <v>79</v>
      </c>
      <c r="W15" s="21">
        <v>58</v>
      </c>
      <c r="X15" s="21">
        <v>58</v>
      </c>
      <c r="Y15" s="21">
        <v>56</v>
      </c>
      <c r="Z15" s="21">
        <v>56</v>
      </c>
      <c r="AA15" s="21">
        <v>70</v>
      </c>
      <c r="AB15" s="21">
        <v>43</v>
      </c>
      <c r="AC15" s="21">
        <v>40</v>
      </c>
      <c r="AD15" s="21">
        <v>17</v>
      </c>
      <c r="AE15" s="21">
        <v>18</v>
      </c>
      <c r="AF15" s="21">
        <v>40</v>
      </c>
      <c r="AG15" s="21">
        <v>99</v>
      </c>
      <c r="AH15" s="21">
        <v>65</v>
      </c>
      <c r="AI15" s="21">
        <v>65</v>
      </c>
      <c r="AJ15" s="21">
        <v>25</v>
      </c>
      <c r="AK15" s="21">
        <v>70</v>
      </c>
      <c r="AL15" s="21">
        <v>18</v>
      </c>
      <c r="AM15" s="21">
        <v>70</v>
      </c>
      <c r="AN15" s="21">
        <v>25</v>
      </c>
      <c r="AO15" s="21">
        <v>60</v>
      </c>
      <c r="AP15" s="21">
        <v>25</v>
      </c>
      <c r="AQ15" s="21">
        <v>65</v>
      </c>
      <c r="AR15" s="21">
        <v>65</v>
      </c>
      <c r="AS15" s="21">
        <v>31</v>
      </c>
      <c r="AT15" s="21">
        <v>68</v>
      </c>
      <c r="AU15" s="21">
        <v>68</v>
      </c>
      <c r="AV15" s="21">
        <v>39</v>
      </c>
      <c r="AW15" s="21">
        <v>31</v>
      </c>
      <c r="AX15" s="21">
        <v>71</v>
      </c>
      <c r="AY15" s="21">
        <v>71</v>
      </c>
      <c r="AZ15" s="21">
        <v>79</v>
      </c>
      <c r="BA15" s="21">
        <v>26</v>
      </c>
      <c r="BB15" s="21">
        <v>91</v>
      </c>
      <c r="BC15" s="21">
        <v>64</v>
      </c>
      <c r="BD15" s="21">
        <v>67</v>
      </c>
      <c r="BE15" s="21">
        <v>67</v>
      </c>
      <c r="BF15" s="21">
        <v>72</v>
      </c>
      <c r="BG15" s="21">
        <v>29</v>
      </c>
      <c r="BH15" s="21">
        <v>29</v>
      </c>
      <c r="BI15" s="21">
        <v>50</v>
      </c>
      <c r="BJ15" s="21">
        <v>50</v>
      </c>
      <c r="BK15" s="21">
        <v>51</v>
      </c>
      <c r="BL15" s="21">
        <v>51</v>
      </c>
    </row>
    <row r="16" spans="1:64" ht="15">
      <c r="A16" s="16">
        <v>11</v>
      </c>
      <c r="B16" s="17" t="s">
        <v>119</v>
      </c>
      <c r="C16" s="18" t="s">
        <v>107</v>
      </c>
      <c r="D16" s="19" t="s">
        <v>108</v>
      </c>
      <c r="E16" s="20">
        <v>75.2</v>
      </c>
      <c r="F16" s="20">
        <v>16</v>
      </c>
      <c r="G16" s="20">
        <v>16</v>
      </c>
      <c r="H16" s="21">
        <v>439</v>
      </c>
      <c r="I16" s="21">
        <v>104.2</v>
      </c>
      <c r="J16" s="21">
        <v>35.200000000000003</v>
      </c>
      <c r="K16" s="21">
        <v>121.1</v>
      </c>
      <c r="L16" s="21">
        <v>131.5</v>
      </c>
      <c r="M16" s="21">
        <v>108.8</v>
      </c>
      <c r="N16" s="21">
        <v>108.4</v>
      </c>
      <c r="O16" s="21">
        <v>247.1</v>
      </c>
      <c r="P16" s="21">
        <v>5.5</v>
      </c>
      <c r="Q16" s="21">
        <v>13.9</v>
      </c>
      <c r="R16" s="21">
        <v>14.6</v>
      </c>
      <c r="S16" s="21">
        <v>41</v>
      </c>
      <c r="T16" s="21">
        <v>41</v>
      </c>
      <c r="U16" s="21">
        <v>95.100000000000009</v>
      </c>
      <c r="V16" s="21">
        <v>95.100000000000009</v>
      </c>
      <c r="W16" s="21">
        <v>69.199999999999989</v>
      </c>
      <c r="X16" s="21">
        <v>69.199999999999989</v>
      </c>
      <c r="Y16" s="21">
        <v>37.799999999999997</v>
      </c>
      <c r="Z16" s="21">
        <v>37.799999999999997</v>
      </c>
      <c r="AA16" s="21">
        <v>102.9</v>
      </c>
      <c r="AB16" s="21">
        <v>32.5</v>
      </c>
      <c r="AC16" s="21">
        <v>65.900000000000006</v>
      </c>
      <c r="AD16" s="21">
        <v>122</v>
      </c>
      <c r="AE16" s="21">
        <v>31.3</v>
      </c>
      <c r="AF16" s="21">
        <v>65.900000000000006</v>
      </c>
      <c r="AG16" s="21">
        <v>38.799999999999997</v>
      </c>
      <c r="AH16" s="21">
        <v>41.2</v>
      </c>
      <c r="AI16" s="21">
        <v>41.2</v>
      </c>
      <c r="AJ16" s="21">
        <v>36.200000000000003</v>
      </c>
      <c r="AK16" s="21">
        <v>102.9</v>
      </c>
      <c r="AL16" s="21">
        <v>15.9</v>
      </c>
      <c r="AM16" s="21">
        <v>102.9</v>
      </c>
      <c r="AN16" s="21">
        <v>7.5</v>
      </c>
      <c r="AO16" s="21">
        <v>26.4</v>
      </c>
      <c r="AP16" s="21">
        <v>7.5</v>
      </c>
      <c r="AQ16" s="21">
        <v>41.2</v>
      </c>
      <c r="AR16" s="21">
        <v>41.2</v>
      </c>
      <c r="AS16" s="21">
        <v>94.7</v>
      </c>
      <c r="AT16" s="21">
        <v>226.2</v>
      </c>
      <c r="AU16" s="21">
        <v>226.2</v>
      </c>
      <c r="AV16" s="21">
        <v>130.69999999999999</v>
      </c>
      <c r="AW16" s="21">
        <v>94.7</v>
      </c>
      <c r="AX16" s="21">
        <v>58.4</v>
      </c>
      <c r="AY16" s="21">
        <v>58.4</v>
      </c>
      <c r="AZ16" s="21">
        <v>155.30000000000001</v>
      </c>
      <c r="BA16" s="21">
        <v>24.6</v>
      </c>
      <c r="BB16" s="21">
        <v>293.3</v>
      </c>
      <c r="BC16" s="21">
        <v>99.7</v>
      </c>
      <c r="BD16" s="21">
        <v>66.3</v>
      </c>
      <c r="BE16" s="21">
        <v>66.3</v>
      </c>
      <c r="BF16" s="21">
        <v>60.8</v>
      </c>
      <c r="BG16" s="21">
        <v>10.8</v>
      </c>
      <c r="BH16" s="21">
        <v>10.8</v>
      </c>
      <c r="BI16" s="21">
        <v>27.6</v>
      </c>
      <c r="BJ16" s="21">
        <v>27.6</v>
      </c>
      <c r="BK16" s="21">
        <v>29.3</v>
      </c>
      <c r="BL16" s="21">
        <v>29.3</v>
      </c>
    </row>
    <row r="17" spans="1:64" ht="15">
      <c r="A17" s="16">
        <v>12</v>
      </c>
      <c r="B17" s="22" t="s">
        <v>120</v>
      </c>
      <c r="C17" s="23" t="s">
        <v>121</v>
      </c>
      <c r="D17" s="24" t="s">
        <v>108</v>
      </c>
      <c r="E17" s="25">
        <v>0.12</v>
      </c>
      <c r="F17" s="25">
        <v>0.02</v>
      </c>
      <c r="G17" s="25">
        <v>0.03</v>
      </c>
      <c r="H17" s="25">
        <v>0.17</v>
      </c>
      <c r="I17" s="25">
        <v>0.21</v>
      </c>
      <c r="J17" s="25">
        <v>3.292797006548176E-2</v>
      </c>
      <c r="K17" s="25">
        <v>0.13</v>
      </c>
      <c r="L17" s="25">
        <v>0.22</v>
      </c>
      <c r="M17" s="25">
        <v>0.21</v>
      </c>
      <c r="N17" s="25">
        <v>0.06</v>
      </c>
      <c r="O17" s="25">
        <v>0.21</v>
      </c>
      <c r="P17" s="25">
        <v>0.02</v>
      </c>
      <c r="Q17" s="25">
        <v>4.0524781341107874E-2</v>
      </c>
      <c r="R17" s="25">
        <v>6.033057851239669E-2</v>
      </c>
      <c r="S17" s="25">
        <v>9.9756690997566913E-2</v>
      </c>
      <c r="T17" s="25">
        <v>9.9756690997566913E-2</v>
      </c>
      <c r="U17" s="25">
        <v>0.11541262135922331</v>
      </c>
      <c r="V17" s="25">
        <v>0.11541262135922331</v>
      </c>
      <c r="W17" s="25">
        <v>5.0144927536231877E-2</v>
      </c>
      <c r="X17" s="25">
        <v>5.0144927536231877E-2</v>
      </c>
      <c r="Y17" s="25">
        <v>4.9282920469361141E-2</v>
      </c>
      <c r="Z17" s="25">
        <v>4.9282920469361141E-2</v>
      </c>
      <c r="AA17" s="25">
        <v>8.153724247226625E-2</v>
      </c>
      <c r="AB17" s="25">
        <v>4.4037940379403791E-2</v>
      </c>
      <c r="AC17" s="25">
        <v>0.1</v>
      </c>
      <c r="AD17" s="25">
        <v>0.17</v>
      </c>
      <c r="AE17" s="25">
        <v>0.2</v>
      </c>
      <c r="AF17" s="25">
        <v>0.1</v>
      </c>
      <c r="AG17" s="25">
        <v>0.06</v>
      </c>
      <c r="AH17" s="25">
        <v>0.1</v>
      </c>
      <c r="AI17" s="25">
        <v>0.1</v>
      </c>
      <c r="AJ17" s="25">
        <v>0.09</v>
      </c>
      <c r="AK17" s="25">
        <v>0.08</v>
      </c>
      <c r="AL17" s="25">
        <v>7.0000000000000007E-2</v>
      </c>
      <c r="AM17" s="25">
        <v>0.08</v>
      </c>
      <c r="AN17" s="25">
        <v>0.02</v>
      </c>
      <c r="AO17" s="25">
        <v>0.06</v>
      </c>
      <c r="AP17" s="25">
        <v>0.02</v>
      </c>
      <c r="AQ17" s="25">
        <v>0.1</v>
      </c>
      <c r="AR17" s="25">
        <v>0.1</v>
      </c>
      <c r="AS17" s="25">
        <v>0.17</v>
      </c>
      <c r="AT17" s="25">
        <v>0.31</v>
      </c>
      <c r="AU17" s="25">
        <v>0.31</v>
      </c>
      <c r="AV17" s="25">
        <v>0.11</v>
      </c>
      <c r="AW17" s="25">
        <v>0.17</v>
      </c>
      <c r="AX17" s="25">
        <v>0.06</v>
      </c>
      <c r="AY17" s="25">
        <v>0.06</v>
      </c>
      <c r="AZ17" s="25">
        <v>0.19</v>
      </c>
      <c r="BA17" s="25">
        <v>0.05</v>
      </c>
      <c r="BB17" s="25">
        <v>0.27</v>
      </c>
      <c r="BC17" s="25">
        <v>0.19</v>
      </c>
      <c r="BD17" s="25">
        <v>0.06</v>
      </c>
      <c r="BE17" s="25">
        <v>0.06</v>
      </c>
      <c r="BF17" s="25">
        <v>0.06</v>
      </c>
      <c r="BG17" s="25">
        <v>0.02</v>
      </c>
      <c r="BH17" s="25">
        <v>0.02</v>
      </c>
      <c r="BI17" s="25">
        <v>0.05</v>
      </c>
      <c r="BJ17" s="25">
        <v>0.05</v>
      </c>
      <c r="BK17" s="25">
        <v>0.04</v>
      </c>
      <c r="BL17" s="25">
        <v>0.04</v>
      </c>
    </row>
    <row r="18" spans="1:64" ht="20.25" customHeight="1">
      <c r="A18" s="16">
        <v>13</v>
      </c>
      <c r="B18" s="17" t="s">
        <v>122</v>
      </c>
      <c r="C18" s="18" t="s">
        <v>123</v>
      </c>
      <c r="D18" s="19" t="s">
        <v>108</v>
      </c>
      <c r="E18" s="20">
        <v>1150</v>
      </c>
      <c r="F18" s="20">
        <v>1614</v>
      </c>
      <c r="G18" s="20">
        <v>758</v>
      </c>
      <c r="H18" s="20">
        <v>1892</v>
      </c>
      <c r="I18" s="20">
        <v>635</v>
      </c>
      <c r="J18" s="20">
        <v>794</v>
      </c>
      <c r="K18" s="20">
        <v>848</v>
      </c>
      <c r="L18" s="20">
        <v>1133</v>
      </c>
      <c r="M18" s="20">
        <v>832</v>
      </c>
      <c r="N18" s="20">
        <v>1276</v>
      </c>
      <c r="O18" s="20">
        <v>1000</v>
      </c>
      <c r="P18" s="20">
        <v>574</v>
      </c>
      <c r="Q18" s="21">
        <v>235</v>
      </c>
      <c r="R18" s="21">
        <v>555</v>
      </c>
      <c r="S18" s="21">
        <v>499</v>
      </c>
      <c r="T18" s="21">
        <v>354</v>
      </c>
      <c r="U18" s="21">
        <v>680</v>
      </c>
      <c r="V18" s="21">
        <v>968</v>
      </c>
      <c r="W18" s="21">
        <v>1553</v>
      </c>
      <c r="X18" s="21">
        <v>913</v>
      </c>
      <c r="Y18" s="21">
        <v>395</v>
      </c>
      <c r="Z18" s="21">
        <v>1258</v>
      </c>
      <c r="AA18" s="21">
        <v>731</v>
      </c>
      <c r="AB18" s="21">
        <v>665</v>
      </c>
      <c r="AC18" s="21">
        <v>413</v>
      </c>
      <c r="AD18" s="21">
        <v>781</v>
      </c>
      <c r="AE18" s="21">
        <v>599</v>
      </c>
      <c r="AF18" s="21">
        <v>861</v>
      </c>
      <c r="AG18" s="21">
        <v>753</v>
      </c>
      <c r="AH18" s="21">
        <v>608</v>
      </c>
      <c r="AI18" s="21">
        <v>532</v>
      </c>
      <c r="AJ18" s="21">
        <v>1066</v>
      </c>
      <c r="AK18" s="21">
        <v>837</v>
      </c>
      <c r="AL18" s="21">
        <v>635</v>
      </c>
      <c r="AM18" s="21">
        <v>1074</v>
      </c>
      <c r="AN18" s="21">
        <v>365</v>
      </c>
      <c r="AO18" s="21">
        <v>915</v>
      </c>
      <c r="AP18" s="21">
        <v>377</v>
      </c>
      <c r="AQ18" s="21">
        <v>1022</v>
      </c>
      <c r="AR18" s="21">
        <v>963</v>
      </c>
      <c r="AS18" s="21">
        <v>662</v>
      </c>
      <c r="AT18" s="21">
        <v>308</v>
      </c>
      <c r="AU18" s="21">
        <v>897</v>
      </c>
      <c r="AV18" s="21">
        <v>1558</v>
      </c>
      <c r="AW18" s="21">
        <v>1087</v>
      </c>
      <c r="AX18" s="21">
        <v>672</v>
      </c>
      <c r="AY18" s="21">
        <v>672</v>
      </c>
      <c r="AZ18" s="21">
        <v>987</v>
      </c>
      <c r="BA18" s="21">
        <v>1095</v>
      </c>
      <c r="BB18" s="21">
        <v>1416</v>
      </c>
      <c r="BC18" s="21">
        <v>963</v>
      </c>
      <c r="BD18" s="21">
        <v>804</v>
      </c>
      <c r="BE18" s="21">
        <v>1182</v>
      </c>
      <c r="BF18" s="21">
        <v>975</v>
      </c>
      <c r="BG18" s="21">
        <v>677</v>
      </c>
      <c r="BH18" s="21">
        <v>1174</v>
      </c>
      <c r="BI18" s="21">
        <v>776</v>
      </c>
      <c r="BJ18" s="21">
        <v>1971</v>
      </c>
      <c r="BK18" s="21">
        <v>748</v>
      </c>
      <c r="BL18" s="21">
        <v>1422</v>
      </c>
    </row>
    <row r="19" spans="1:64" ht="21.75" customHeight="1">
      <c r="A19" s="16">
        <v>14</v>
      </c>
      <c r="B19" s="17" t="s">
        <v>124</v>
      </c>
      <c r="C19" s="18" t="s">
        <v>123</v>
      </c>
      <c r="D19" s="19" t="s">
        <v>108</v>
      </c>
      <c r="E19" s="20">
        <v>936</v>
      </c>
      <c r="F19" s="20">
        <v>1307</v>
      </c>
      <c r="G19" s="20">
        <v>522</v>
      </c>
      <c r="H19" s="20">
        <v>1270</v>
      </c>
      <c r="I19" s="20">
        <v>445</v>
      </c>
      <c r="J19" s="20">
        <v>522</v>
      </c>
      <c r="K19" s="20">
        <v>658</v>
      </c>
      <c r="L19" s="20">
        <v>805</v>
      </c>
      <c r="M19" s="20">
        <v>654</v>
      </c>
      <c r="N19" s="20">
        <v>700</v>
      </c>
      <c r="O19" s="20">
        <v>250</v>
      </c>
      <c r="P19" s="20">
        <v>422</v>
      </c>
      <c r="Q19" s="21">
        <v>165</v>
      </c>
      <c r="R19" s="21">
        <v>375</v>
      </c>
      <c r="S19" s="21">
        <v>325</v>
      </c>
      <c r="T19" s="21">
        <v>299</v>
      </c>
      <c r="U19" s="21">
        <v>571</v>
      </c>
      <c r="V19" s="21">
        <v>636</v>
      </c>
      <c r="W19" s="21">
        <v>1175</v>
      </c>
      <c r="X19" s="21">
        <v>717</v>
      </c>
      <c r="Y19" s="21">
        <v>264</v>
      </c>
      <c r="Z19" s="21">
        <v>1088</v>
      </c>
      <c r="AA19" s="21">
        <v>543</v>
      </c>
      <c r="AB19" s="21">
        <v>494</v>
      </c>
      <c r="AC19" s="21">
        <v>312</v>
      </c>
      <c r="AD19" s="21">
        <v>657</v>
      </c>
      <c r="AE19" s="21">
        <v>405</v>
      </c>
      <c r="AF19" s="21">
        <v>668</v>
      </c>
      <c r="AG19" s="21">
        <v>546</v>
      </c>
      <c r="AH19" s="21">
        <v>505</v>
      </c>
      <c r="AI19" s="21">
        <v>432</v>
      </c>
      <c r="AJ19" s="21">
        <v>812</v>
      </c>
      <c r="AK19" s="21">
        <v>698</v>
      </c>
      <c r="AL19" s="21">
        <v>385</v>
      </c>
      <c r="AM19" s="21">
        <v>757</v>
      </c>
      <c r="AN19" s="21">
        <v>276</v>
      </c>
      <c r="AO19" s="21">
        <v>620</v>
      </c>
      <c r="AP19" s="21">
        <v>235</v>
      </c>
      <c r="AQ19" s="21">
        <v>874</v>
      </c>
      <c r="AR19" s="21">
        <v>780</v>
      </c>
      <c r="AS19" s="21">
        <v>469</v>
      </c>
      <c r="AT19" s="21">
        <v>146</v>
      </c>
      <c r="AU19" s="21">
        <v>649</v>
      </c>
      <c r="AV19" s="21">
        <v>1266</v>
      </c>
      <c r="AW19" s="21">
        <v>870</v>
      </c>
      <c r="AX19" s="21">
        <v>554</v>
      </c>
      <c r="AY19" s="21">
        <v>554</v>
      </c>
      <c r="AZ19" s="21">
        <v>721</v>
      </c>
      <c r="BA19" s="21">
        <v>706</v>
      </c>
      <c r="BB19" s="21">
        <v>1135</v>
      </c>
      <c r="BC19" s="21">
        <v>797</v>
      </c>
      <c r="BD19" s="21">
        <v>612</v>
      </c>
      <c r="BE19" s="21">
        <v>928</v>
      </c>
      <c r="BF19" s="21">
        <v>723</v>
      </c>
      <c r="BG19" s="21">
        <v>519</v>
      </c>
      <c r="BH19" s="21">
        <v>724</v>
      </c>
      <c r="BI19" s="21">
        <v>641</v>
      </c>
      <c r="BJ19" s="21">
        <v>1379</v>
      </c>
      <c r="BK19" s="21">
        <v>593</v>
      </c>
      <c r="BL19" s="21">
        <v>1026</v>
      </c>
    </row>
    <row r="20" spans="1:64" ht="15">
      <c r="A20" s="16">
        <v>15</v>
      </c>
      <c r="B20" s="17" t="s">
        <v>125</v>
      </c>
      <c r="C20" s="18" t="s">
        <v>107</v>
      </c>
      <c r="D20" s="19" t="s">
        <v>126</v>
      </c>
      <c r="E20" s="20">
        <v>83</v>
      </c>
      <c r="F20" s="20">
        <v>8</v>
      </c>
      <c r="G20" s="20">
        <v>5</v>
      </c>
      <c r="H20" s="21">
        <v>209</v>
      </c>
      <c r="I20" s="21">
        <v>43</v>
      </c>
      <c r="J20" s="20">
        <v>52</v>
      </c>
      <c r="K20" s="20">
        <v>48</v>
      </c>
      <c r="L20" s="20">
        <v>33</v>
      </c>
      <c r="M20" s="20">
        <v>9</v>
      </c>
      <c r="N20" s="20">
        <v>223</v>
      </c>
      <c r="O20" s="20">
        <v>1690</v>
      </c>
      <c r="P20" s="21">
        <v>21</v>
      </c>
      <c r="Q20" s="21">
        <v>6</v>
      </c>
      <c r="R20" s="21">
        <v>17</v>
      </c>
      <c r="S20" s="21">
        <v>69</v>
      </c>
      <c r="T20" s="21">
        <v>11</v>
      </c>
      <c r="U20" s="21">
        <v>116</v>
      </c>
      <c r="V20" s="21">
        <v>116</v>
      </c>
      <c r="W20" s="21">
        <v>213</v>
      </c>
      <c r="X20" s="21">
        <v>213</v>
      </c>
      <c r="Y20" s="21">
        <v>249</v>
      </c>
      <c r="Z20" s="21">
        <v>1172</v>
      </c>
      <c r="AA20" s="21">
        <v>231</v>
      </c>
      <c r="AB20" s="21">
        <v>698</v>
      </c>
      <c r="AC20" s="21">
        <v>22</v>
      </c>
      <c r="AD20" s="21">
        <v>235</v>
      </c>
      <c r="AE20" s="21">
        <v>235</v>
      </c>
      <c r="AF20" s="21">
        <v>49</v>
      </c>
      <c r="AG20" s="21">
        <v>57</v>
      </c>
      <c r="AH20" s="21">
        <v>29</v>
      </c>
      <c r="AI20" s="21">
        <v>64</v>
      </c>
      <c r="AJ20" s="21">
        <v>14</v>
      </c>
      <c r="AK20" s="21">
        <v>392</v>
      </c>
      <c r="AL20" s="21">
        <v>33</v>
      </c>
      <c r="AM20" s="21">
        <v>1116</v>
      </c>
      <c r="AN20" s="21">
        <v>18</v>
      </c>
      <c r="AO20" s="21">
        <v>77</v>
      </c>
      <c r="AP20" s="21">
        <v>2</v>
      </c>
      <c r="AQ20" s="21">
        <v>747</v>
      </c>
      <c r="AR20" s="21">
        <v>808</v>
      </c>
      <c r="AS20" s="21">
        <v>52</v>
      </c>
      <c r="AT20" s="21">
        <v>752</v>
      </c>
      <c r="AU20" s="21">
        <v>39</v>
      </c>
      <c r="AV20" s="21">
        <v>56</v>
      </c>
      <c r="AW20" s="21">
        <v>102</v>
      </c>
      <c r="AX20" s="21">
        <v>58</v>
      </c>
      <c r="AY20" s="21">
        <v>126</v>
      </c>
      <c r="AZ20" s="21">
        <v>919</v>
      </c>
      <c r="BA20" s="21">
        <v>92</v>
      </c>
      <c r="BB20" s="21">
        <v>1975</v>
      </c>
      <c r="BC20" s="21">
        <v>166</v>
      </c>
      <c r="BD20" s="21">
        <v>416</v>
      </c>
      <c r="BE20" s="21">
        <v>42</v>
      </c>
      <c r="BF20" s="21">
        <v>910</v>
      </c>
      <c r="BG20" s="21">
        <v>148</v>
      </c>
      <c r="BH20" s="21">
        <v>20</v>
      </c>
      <c r="BI20" s="21">
        <v>348</v>
      </c>
      <c r="BJ20" s="21">
        <v>1494</v>
      </c>
      <c r="BK20" s="21">
        <v>603</v>
      </c>
      <c r="BL20" s="21">
        <v>910</v>
      </c>
    </row>
    <row r="21" spans="1:64" ht="30">
      <c r="A21" s="16">
        <v>16</v>
      </c>
      <c r="B21" s="17" t="s">
        <v>127</v>
      </c>
      <c r="C21" s="18" t="s">
        <v>107</v>
      </c>
      <c r="D21" s="19" t="s">
        <v>128</v>
      </c>
      <c r="E21" s="20">
        <v>607</v>
      </c>
      <c r="F21" s="20">
        <v>100</v>
      </c>
      <c r="G21" s="20">
        <v>150</v>
      </c>
      <c r="H21" s="20">
        <v>445</v>
      </c>
      <c r="I21" s="20">
        <v>200</v>
      </c>
      <c r="J21" s="20">
        <v>300</v>
      </c>
      <c r="K21" s="20">
        <v>300</v>
      </c>
      <c r="L21" s="20">
        <v>100</v>
      </c>
      <c r="M21" s="20">
        <v>60</v>
      </c>
      <c r="N21" s="20">
        <f>48+1620</f>
        <v>1668</v>
      </c>
      <c r="O21" s="20">
        <f>250+850</f>
        <v>1100</v>
      </c>
      <c r="P21" s="20">
        <v>120</v>
      </c>
      <c r="Q21" s="21">
        <v>0</v>
      </c>
      <c r="R21" s="21">
        <v>0</v>
      </c>
      <c r="S21" s="21">
        <v>300</v>
      </c>
      <c r="T21" s="21">
        <v>0</v>
      </c>
      <c r="U21" s="21">
        <f>200+65</f>
        <v>265</v>
      </c>
      <c r="V21" s="21">
        <f>65+200</f>
        <v>265</v>
      </c>
      <c r="W21" s="21">
        <v>500</v>
      </c>
      <c r="X21" s="21">
        <v>500</v>
      </c>
      <c r="Y21" s="21">
        <v>245</v>
      </c>
      <c r="Z21" s="21">
        <f>850+750</f>
        <v>1600</v>
      </c>
      <c r="AA21" s="21">
        <v>226</v>
      </c>
      <c r="AB21" s="21">
        <v>200</v>
      </c>
      <c r="AC21" s="21">
        <v>500</v>
      </c>
      <c r="AD21" s="21">
        <f>64+480</f>
        <v>544</v>
      </c>
      <c r="AE21" s="21">
        <f>60+80</f>
        <v>140</v>
      </c>
      <c r="AF21" s="21">
        <f>420</f>
        <v>420</v>
      </c>
      <c r="AG21" s="21">
        <v>650</v>
      </c>
      <c r="AH21" s="21">
        <v>460</v>
      </c>
      <c r="AI21" s="21">
        <v>200</v>
      </c>
      <c r="AJ21" s="21">
        <v>100</v>
      </c>
      <c r="AK21" s="21">
        <f>3350+550</f>
        <v>3900</v>
      </c>
      <c r="AL21" s="21">
        <v>200</v>
      </c>
      <c r="AM21" s="21">
        <v>750</v>
      </c>
      <c r="AN21" s="21">
        <v>20</v>
      </c>
      <c r="AO21" s="21">
        <v>56</v>
      </c>
      <c r="AP21" s="21">
        <v>0</v>
      </c>
      <c r="AQ21" s="21">
        <f>150+650</f>
        <v>800</v>
      </c>
      <c r="AR21" s="21">
        <f>350+50</f>
        <v>400</v>
      </c>
      <c r="AS21" s="21">
        <v>200</v>
      </c>
      <c r="AT21" s="21">
        <v>739</v>
      </c>
      <c r="AU21" s="21">
        <v>300</v>
      </c>
      <c r="AV21" s="21">
        <v>583</v>
      </c>
      <c r="AW21" s="21">
        <v>200</v>
      </c>
      <c r="AX21" s="21">
        <v>625</v>
      </c>
      <c r="AY21" s="21">
        <v>1000</v>
      </c>
      <c r="AZ21" s="21">
        <v>600</v>
      </c>
      <c r="BA21" s="21">
        <v>459</v>
      </c>
      <c r="BB21" s="21">
        <v>555</v>
      </c>
      <c r="BC21" s="21">
        <v>200</v>
      </c>
      <c r="BD21" s="21">
        <f>110+225</f>
        <v>335</v>
      </c>
      <c r="BE21" s="21">
        <v>225</v>
      </c>
      <c r="BF21" s="21">
        <v>420</v>
      </c>
      <c r="BG21" s="21">
        <v>450</v>
      </c>
      <c r="BH21" s="21">
        <v>465</v>
      </c>
      <c r="BI21" s="21">
        <f>112+228</f>
        <v>340</v>
      </c>
      <c r="BJ21" s="21">
        <f>450+60</f>
        <v>510</v>
      </c>
      <c r="BK21" s="21">
        <f>150+200</f>
        <v>350</v>
      </c>
      <c r="BL21" s="21">
        <f>550+75</f>
        <v>625</v>
      </c>
    </row>
    <row r="22" spans="1:64" ht="30">
      <c r="A22" s="16">
        <v>17</v>
      </c>
      <c r="B22" s="17" t="s">
        <v>129</v>
      </c>
      <c r="C22" s="18" t="s">
        <v>107</v>
      </c>
      <c r="D22" s="19" t="s">
        <v>128</v>
      </c>
      <c r="E22" s="20">
        <v>285</v>
      </c>
      <c r="F22" s="20">
        <v>100</v>
      </c>
      <c r="G22" s="20">
        <v>300</v>
      </c>
      <c r="H22" s="20">
        <v>745</v>
      </c>
      <c r="I22" s="20">
        <v>50</v>
      </c>
      <c r="J22" s="20">
        <v>900</v>
      </c>
      <c r="K22" s="20">
        <v>510</v>
      </c>
      <c r="L22" s="20">
        <v>600</v>
      </c>
      <c r="M22" s="20">
        <v>50</v>
      </c>
      <c r="N22" s="20">
        <v>748</v>
      </c>
      <c r="O22" s="20">
        <v>370</v>
      </c>
      <c r="P22" s="20">
        <v>134</v>
      </c>
      <c r="Q22" s="21">
        <v>310</v>
      </c>
      <c r="R22" s="21">
        <v>0</v>
      </c>
      <c r="S22" s="21">
        <v>260</v>
      </c>
      <c r="T22" s="21">
        <v>308</v>
      </c>
      <c r="U22" s="21">
        <v>225</v>
      </c>
      <c r="V22" s="21">
        <v>255</v>
      </c>
      <c r="W22" s="21">
        <v>875</v>
      </c>
      <c r="X22" s="21">
        <v>875</v>
      </c>
      <c r="Y22" s="21">
        <v>0</v>
      </c>
      <c r="Z22" s="21">
        <v>1700</v>
      </c>
      <c r="AA22" s="21">
        <v>396</v>
      </c>
      <c r="AB22" s="21">
        <v>200</v>
      </c>
      <c r="AC22" s="21">
        <v>170</v>
      </c>
      <c r="AD22" s="21">
        <f t="shared" ref="AD22:AE22" si="4">542</f>
        <v>542</v>
      </c>
      <c r="AE22" s="21">
        <f t="shared" si="4"/>
        <v>542</v>
      </c>
      <c r="AF22" s="21">
        <v>400</v>
      </c>
      <c r="AG22" s="21">
        <v>748</v>
      </c>
      <c r="AH22" s="21">
        <v>598</v>
      </c>
      <c r="AI22" s="21">
        <v>247</v>
      </c>
      <c r="AJ22" s="21">
        <v>80</v>
      </c>
      <c r="AK22" s="21">
        <f>600</f>
        <v>600</v>
      </c>
      <c r="AL22" s="21">
        <v>163</v>
      </c>
      <c r="AM22" s="21">
        <v>800</v>
      </c>
      <c r="AN22" s="21">
        <v>0</v>
      </c>
      <c r="AO22" s="21">
        <v>0</v>
      </c>
      <c r="AP22" s="21">
        <v>0</v>
      </c>
      <c r="AQ22" s="21">
        <f>980</f>
        <v>980</v>
      </c>
      <c r="AR22" s="21">
        <v>1350</v>
      </c>
      <c r="AS22" s="21">
        <v>0</v>
      </c>
      <c r="AT22" s="21">
        <v>50</v>
      </c>
      <c r="AU22" s="21">
        <v>124</v>
      </c>
      <c r="AV22" s="21">
        <v>250</v>
      </c>
      <c r="AW22" s="21">
        <v>0</v>
      </c>
      <c r="AX22" s="21">
        <v>200</v>
      </c>
      <c r="AY22" s="21">
        <v>750</v>
      </c>
      <c r="AZ22" s="21">
        <v>500</v>
      </c>
      <c r="BA22" s="21">
        <v>360</v>
      </c>
      <c r="BB22" s="21">
        <v>550</v>
      </c>
      <c r="BC22" s="21">
        <v>0</v>
      </c>
      <c r="BD22" s="21">
        <v>110</v>
      </c>
      <c r="BE22" s="21">
        <v>0</v>
      </c>
      <c r="BF22" s="21">
        <v>180</v>
      </c>
      <c r="BG22" s="21">
        <v>400</v>
      </c>
      <c r="BH22" s="21">
        <v>400</v>
      </c>
      <c r="BI22" s="21">
        <v>412</v>
      </c>
      <c r="BJ22" s="21">
        <v>950</v>
      </c>
      <c r="BK22" s="21">
        <v>850</v>
      </c>
      <c r="BL22" s="21">
        <f>845</f>
        <v>845</v>
      </c>
    </row>
    <row r="23" spans="1:64" ht="15">
      <c r="A23" s="26">
        <v>18</v>
      </c>
      <c r="B23" s="27" t="s">
        <v>130</v>
      </c>
      <c r="C23" s="28" t="s">
        <v>131</v>
      </c>
      <c r="D23" s="19" t="s">
        <v>128</v>
      </c>
      <c r="E23" s="29">
        <v>4.59</v>
      </c>
      <c r="F23" s="29">
        <v>6.08</v>
      </c>
      <c r="G23" s="29">
        <v>1.0900000000000001</v>
      </c>
      <c r="H23" s="29">
        <v>24.39</v>
      </c>
      <c r="I23" s="29">
        <v>3.47</v>
      </c>
      <c r="J23" s="29">
        <v>9.2819500000000001</v>
      </c>
      <c r="K23" s="29">
        <v>3.66</v>
      </c>
      <c r="L23" s="29">
        <v>4.9000000000000004</v>
      </c>
      <c r="M23" s="29">
        <v>4</v>
      </c>
      <c r="N23" s="29">
        <v>18.600000000000001</v>
      </c>
      <c r="O23" s="29">
        <v>9.3000000000000007</v>
      </c>
      <c r="P23" s="29">
        <v>1.62</v>
      </c>
      <c r="Q23" s="29">
        <v>1.52</v>
      </c>
      <c r="R23" s="29">
        <v>1.85</v>
      </c>
      <c r="S23" s="29">
        <v>2.94</v>
      </c>
      <c r="T23" s="29">
        <v>2.94</v>
      </c>
      <c r="U23" s="29">
        <v>6.15</v>
      </c>
      <c r="V23" s="29">
        <v>6.15</v>
      </c>
      <c r="W23" s="29">
        <v>5.78</v>
      </c>
      <c r="X23" s="29">
        <v>5.78</v>
      </c>
      <c r="Y23" s="29">
        <v>5.17</v>
      </c>
      <c r="Z23" s="29">
        <v>5.17</v>
      </c>
      <c r="AA23" s="29">
        <v>5.78</v>
      </c>
      <c r="AB23" s="29">
        <v>5.78</v>
      </c>
      <c r="AC23" s="29">
        <v>4.7</v>
      </c>
      <c r="AD23" s="29">
        <f>5.93</f>
        <v>5.93</v>
      </c>
      <c r="AE23" s="29">
        <v>1.01</v>
      </c>
      <c r="AF23" s="29">
        <v>4.7</v>
      </c>
      <c r="AG23" s="29">
        <v>5.16</v>
      </c>
      <c r="AH23" s="29">
        <v>3.54</v>
      </c>
      <c r="AI23" s="29">
        <v>3.5</v>
      </c>
      <c r="AJ23" s="29">
        <v>3.34</v>
      </c>
      <c r="AK23" s="29">
        <v>10.71</v>
      </c>
      <c r="AL23" s="29">
        <v>1.59</v>
      </c>
      <c r="AM23" s="29">
        <v>10.71</v>
      </c>
      <c r="AN23" s="29">
        <v>2.37</v>
      </c>
      <c r="AO23" s="29">
        <v>2.12</v>
      </c>
      <c r="AP23" s="29">
        <v>2.37</v>
      </c>
      <c r="AQ23" s="29">
        <v>6.37</v>
      </c>
      <c r="AR23" s="29">
        <v>3.09</v>
      </c>
      <c r="AS23" s="29">
        <v>4.5</v>
      </c>
      <c r="AT23" s="29">
        <v>5.6</v>
      </c>
      <c r="AU23" s="29">
        <v>5.6</v>
      </c>
      <c r="AV23" s="29">
        <v>11.35</v>
      </c>
      <c r="AW23" s="29">
        <v>4.5</v>
      </c>
      <c r="AX23" s="29">
        <v>8.89</v>
      </c>
      <c r="AY23" s="29">
        <v>8.89</v>
      </c>
      <c r="AZ23" s="29">
        <v>6.1</v>
      </c>
      <c r="BA23" s="29">
        <v>3.61</v>
      </c>
      <c r="BB23" s="29">
        <v>4.1900000000000004</v>
      </c>
      <c r="BC23" s="29">
        <v>4.3</v>
      </c>
      <c r="BD23" s="29">
        <v>6.74</v>
      </c>
      <c r="BE23" s="29">
        <v>6.74</v>
      </c>
      <c r="BF23" s="29">
        <v>6.94</v>
      </c>
      <c r="BG23" s="29">
        <v>3.63</v>
      </c>
      <c r="BH23" s="29">
        <v>3.63</v>
      </c>
      <c r="BI23" s="29">
        <v>4.4000000000000004</v>
      </c>
      <c r="BJ23" s="29">
        <v>7.03</v>
      </c>
      <c r="BK23" s="29">
        <v>9.7799999999999994</v>
      </c>
      <c r="BL23" s="29">
        <v>5.72</v>
      </c>
    </row>
    <row r="24" spans="1:64" ht="15">
      <c r="A24" s="30"/>
      <c r="B24" s="31" t="s">
        <v>132</v>
      </c>
      <c r="C24" s="18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">
      <c r="A25" s="30">
        <v>1</v>
      </c>
      <c r="B25" s="32" t="s">
        <v>133</v>
      </c>
      <c r="C25" s="18" t="s">
        <v>134</v>
      </c>
      <c r="D25" s="19" t="s">
        <v>135</v>
      </c>
      <c r="E25" s="20">
        <v>821</v>
      </c>
      <c r="F25" s="20">
        <v>821</v>
      </c>
      <c r="G25" s="20">
        <v>821</v>
      </c>
      <c r="H25" s="20">
        <v>821</v>
      </c>
      <c r="I25" s="20">
        <v>821</v>
      </c>
      <c r="J25" s="20">
        <v>821</v>
      </c>
      <c r="K25" s="20">
        <v>821</v>
      </c>
      <c r="L25" s="20">
        <v>821</v>
      </c>
      <c r="M25" s="20">
        <v>821</v>
      </c>
      <c r="N25" s="20">
        <v>821</v>
      </c>
      <c r="O25" s="20">
        <v>821</v>
      </c>
      <c r="P25" s="20">
        <v>821</v>
      </c>
      <c r="Q25" s="20">
        <v>821</v>
      </c>
      <c r="R25" s="20">
        <v>821</v>
      </c>
      <c r="S25" s="20">
        <v>821</v>
      </c>
      <c r="T25" s="20">
        <v>821</v>
      </c>
      <c r="U25" s="20">
        <v>821</v>
      </c>
      <c r="V25" s="20">
        <v>821</v>
      </c>
      <c r="W25" s="20">
        <v>821</v>
      </c>
      <c r="X25" s="20">
        <v>821</v>
      </c>
      <c r="Y25" s="20">
        <v>821</v>
      </c>
      <c r="Z25" s="20">
        <v>821</v>
      </c>
      <c r="AA25" s="20">
        <v>821</v>
      </c>
      <c r="AB25" s="20">
        <v>821</v>
      </c>
      <c r="AC25" s="20">
        <v>821</v>
      </c>
      <c r="AD25" s="20">
        <v>821</v>
      </c>
      <c r="AE25" s="20">
        <v>821</v>
      </c>
      <c r="AF25" s="20">
        <v>821</v>
      </c>
      <c r="AG25" s="20">
        <v>821</v>
      </c>
      <c r="AH25" s="20">
        <v>821</v>
      </c>
      <c r="AI25" s="20">
        <v>821</v>
      </c>
      <c r="AJ25" s="20">
        <v>821</v>
      </c>
      <c r="AK25" s="20">
        <v>821</v>
      </c>
      <c r="AL25" s="20">
        <v>821</v>
      </c>
      <c r="AM25" s="20">
        <v>821</v>
      </c>
      <c r="AN25" s="20">
        <v>821</v>
      </c>
      <c r="AO25" s="20">
        <v>821</v>
      </c>
      <c r="AP25" s="20">
        <v>821</v>
      </c>
      <c r="AQ25" s="20">
        <v>821</v>
      </c>
      <c r="AR25" s="20">
        <v>821</v>
      </c>
      <c r="AS25" s="20">
        <v>821</v>
      </c>
      <c r="AT25" s="20">
        <v>821</v>
      </c>
      <c r="AU25" s="20">
        <v>821</v>
      </c>
      <c r="AV25" s="20">
        <v>821</v>
      </c>
      <c r="AW25" s="20">
        <v>821</v>
      </c>
      <c r="AX25" s="20">
        <v>821</v>
      </c>
      <c r="AY25" s="20">
        <v>821</v>
      </c>
      <c r="AZ25" s="20">
        <v>821</v>
      </c>
      <c r="BA25" s="20">
        <v>821</v>
      </c>
      <c r="BB25" s="20">
        <v>821</v>
      </c>
      <c r="BC25" s="20">
        <v>821</v>
      </c>
      <c r="BD25" s="20">
        <v>821</v>
      </c>
      <c r="BE25" s="20">
        <v>821</v>
      </c>
      <c r="BF25" s="20">
        <v>821</v>
      </c>
      <c r="BG25" s="20">
        <v>821</v>
      </c>
      <c r="BH25" s="20">
        <v>821</v>
      </c>
      <c r="BI25" s="20">
        <v>821</v>
      </c>
      <c r="BJ25" s="20">
        <v>821</v>
      </c>
      <c r="BK25" s="20">
        <v>821</v>
      </c>
      <c r="BL25" s="20">
        <v>821</v>
      </c>
    </row>
    <row r="26" spans="1:64" ht="15">
      <c r="A26" s="30">
        <v>2</v>
      </c>
      <c r="B26" s="32" t="s">
        <v>136</v>
      </c>
      <c r="C26" s="18" t="s">
        <v>137</v>
      </c>
      <c r="D26" s="19" t="s">
        <v>138</v>
      </c>
      <c r="E26" s="20">
        <v>28.2</v>
      </c>
      <c r="F26" s="20">
        <v>28.2</v>
      </c>
      <c r="G26" s="20">
        <v>28.2</v>
      </c>
      <c r="H26" s="20">
        <v>28.2</v>
      </c>
      <c r="I26" s="20">
        <v>28.2</v>
      </c>
      <c r="J26" s="20" t="s">
        <v>139</v>
      </c>
      <c r="K26" s="20">
        <v>28.2</v>
      </c>
      <c r="L26" s="20">
        <v>28.2</v>
      </c>
      <c r="M26" s="20">
        <v>28.2</v>
      </c>
      <c r="N26" s="20">
        <v>28.2</v>
      </c>
      <c r="O26" s="20">
        <v>28.2</v>
      </c>
      <c r="P26" s="20">
        <v>28.2</v>
      </c>
      <c r="Q26" s="20">
        <v>28.2</v>
      </c>
      <c r="R26" s="20">
        <v>28.2</v>
      </c>
      <c r="S26" s="20">
        <v>28.2</v>
      </c>
      <c r="T26" s="20">
        <v>28.2</v>
      </c>
      <c r="U26" s="20">
        <v>28.2</v>
      </c>
      <c r="V26" s="20" t="s">
        <v>139</v>
      </c>
      <c r="W26" s="20">
        <v>28.2</v>
      </c>
      <c r="X26" s="20">
        <v>28.2</v>
      </c>
      <c r="Y26" s="20">
        <v>28.2</v>
      </c>
      <c r="Z26" s="20">
        <v>28.2</v>
      </c>
      <c r="AA26" s="20">
        <v>28.2</v>
      </c>
      <c r="AB26" s="20">
        <v>28.2</v>
      </c>
      <c r="AC26" s="20" t="s">
        <v>139</v>
      </c>
      <c r="AD26" s="20" t="s">
        <v>139</v>
      </c>
      <c r="AE26" s="20" t="s">
        <v>139</v>
      </c>
      <c r="AF26" s="20" t="s">
        <v>139</v>
      </c>
      <c r="AG26" s="20" t="s">
        <v>139</v>
      </c>
      <c r="AH26" s="20" t="s">
        <v>139</v>
      </c>
      <c r="AI26" s="20" t="s">
        <v>139</v>
      </c>
      <c r="AJ26" s="20" t="s">
        <v>139</v>
      </c>
      <c r="AK26" s="20" t="s">
        <v>139</v>
      </c>
      <c r="AL26" s="20" t="s">
        <v>139</v>
      </c>
      <c r="AM26" s="20" t="s">
        <v>139</v>
      </c>
      <c r="AN26" s="20" t="s">
        <v>139</v>
      </c>
      <c r="AO26" s="20" t="s">
        <v>139</v>
      </c>
      <c r="AP26" s="20" t="s">
        <v>139</v>
      </c>
      <c r="AQ26" s="20" t="s">
        <v>139</v>
      </c>
      <c r="AR26" s="20" t="s">
        <v>139</v>
      </c>
      <c r="AS26" s="20" t="s">
        <v>139</v>
      </c>
      <c r="AT26" s="20" t="s">
        <v>139</v>
      </c>
      <c r="AU26" s="20" t="s">
        <v>139</v>
      </c>
      <c r="AV26" s="20" t="s">
        <v>139</v>
      </c>
      <c r="AW26" s="20" t="s">
        <v>139</v>
      </c>
      <c r="AX26" s="20" t="s">
        <v>139</v>
      </c>
      <c r="AY26" s="20" t="s">
        <v>139</v>
      </c>
      <c r="AZ26" s="20" t="s">
        <v>139</v>
      </c>
      <c r="BA26" s="20" t="s">
        <v>139</v>
      </c>
      <c r="BB26" s="20" t="s">
        <v>139</v>
      </c>
      <c r="BC26" s="20" t="s">
        <v>139</v>
      </c>
      <c r="BD26" s="20" t="s">
        <v>139</v>
      </c>
      <c r="BE26" s="20" t="s">
        <v>139</v>
      </c>
      <c r="BF26" s="20" t="s">
        <v>139</v>
      </c>
      <c r="BG26" s="20" t="s">
        <v>139</v>
      </c>
      <c r="BH26" s="20" t="s">
        <v>139</v>
      </c>
      <c r="BI26" s="20" t="s">
        <v>139</v>
      </c>
      <c r="BJ26" s="20" t="s">
        <v>139</v>
      </c>
      <c r="BK26" s="20" t="s">
        <v>139</v>
      </c>
      <c r="BL26" s="20" t="s">
        <v>139</v>
      </c>
    </row>
    <row r="27" spans="1:64" ht="33.75" customHeight="1">
      <c r="A27" s="30">
        <v>3</v>
      </c>
      <c r="B27" s="32" t="s">
        <v>140</v>
      </c>
      <c r="C27" s="18" t="s">
        <v>141</v>
      </c>
      <c r="D27" s="19" t="s">
        <v>142</v>
      </c>
      <c r="E27" s="20" t="s">
        <v>143</v>
      </c>
      <c r="F27" s="20" t="s">
        <v>143</v>
      </c>
      <c r="G27" s="20" t="s">
        <v>143</v>
      </c>
      <c r="H27" s="20" t="s">
        <v>143</v>
      </c>
      <c r="I27" s="20" t="s">
        <v>143</v>
      </c>
      <c r="J27" s="20" t="s">
        <v>143</v>
      </c>
      <c r="K27" s="20" t="s">
        <v>143</v>
      </c>
      <c r="L27" s="20" t="s">
        <v>143</v>
      </c>
      <c r="M27" s="20" t="s">
        <v>143</v>
      </c>
      <c r="N27" s="20" t="s">
        <v>143</v>
      </c>
      <c r="O27" s="20" t="s">
        <v>143</v>
      </c>
      <c r="P27" s="20" t="s">
        <v>143</v>
      </c>
      <c r="Q27" s="20" t="s">
        <v>143</v>
      </c>
      <c r="R27" s="20" t="s">
        <v>143</v>
      </c>
      <c r="S27" s="20" t="s">
        <v>143</v>
      </c>
      <c r="T27" s="20" t="s">
        <v>143</v>
      </c>
      <c r="U27" s="20" t="s">
        <v>143</v>
      </c>
      <c r="V27" s="20" t="s">
        <v>143</v>
      </c>
      <c r="W27" s="20" t="s">
        <v>143</v>
      </c>
      <c r="X27" s="20" t="s">
        <v>143</v>
      </c>
      <c r="Y27" s="20" t="s">
        <v>143</v>
      </c>
      <c r="Z27" s="20" t="s">
        <v>143</v>
      </c>
      <c r="AA27" s="20" t="s">
        <v>143</v>
      </c>
      <c r="AB27" s="20" t="s">
        <v>143</v>
      </c>
      <c r="AC27" s="20" t="s">
        <v>143</v>
      </c>
      <c r="AD27" s="20" t="s">
        <v>143</v>
      </c>
      <c r="AE27" s="20" t="s">
        <v>143</v>
      </c>
      <c r="AF27" s="20" t="s">
        <v>143</v>
      </c>
      <c r="AG27" s="20" t="s">
        <v>143</v>
      </c>
      <c r="AH27" s="20" t="s">
        <v>143</v>
      </c>
      <c r="AI27" s="20" t="s">
        <v>143</v>
      </c>
      <c r="AJ27" s="20" t="s">
        <v>143</v>
      </c>
      <c r="AK27" s="20" t="s">
        <v>143</v>
      </c>
      <c r="AL27" s="20" t="s">
        <v>143</v>
      </c>
      <c r="AM27" s="20" t="s">
        <v>143</v>
      </c>
      <c r="AN27" s="20" t="s">
        <v>143</v>
      </c>
      <c r="AO27" s="20" t="s">
        <v>143</v>
      </c>
      <c r="AP27" s="20" t="s">
        <v>143</v>
      </c>
      <c r="AQ27" s="20" t="s">
        <v>143</v>
      </c>
      <c r="AR27" s="20" t="s">
        <v>143</v>
      </c>
      <c r="AS27" s="20" t="s">
        <v>143</v>
      </c>
      <c r="AT27" s="20" t="s">
        <v>143</v>
      </c>
      <c r="AU27" s="20" t="s">
        <v>143</v>
      </c>
      <c r="AV27" s="20" t="s">
        <v>143</v>
      </c>
      <c r="AW27" s="20" t="s">
        <v>143</v>
      </c>
      <c r="AX27" s="20" t="s">
        <v>143</v>
      </c>
      <c r="AY27" s="20" t="s">
        <v>143</v>
      </c>
      <c r="AZ27" s="20" t="s">
        <v>143</v>
      </c>
      <c r="BA27" s="20" t="s">
        <v>143</v>
      </c>
      <c r="BB27" s="20" t="s">
        <v>143</v>
      </c>
      <c r="BC27" s="20" t="s">
        <v>143</v>
      </c>
      <c r="BD27" s="20" t="s">
        <v>143</v>
      </c>
      <c r="BE27" s="20" t="s">
        <v>143</v>
      </c>
      <c r="BF27" s="20" t="s">
        <v>143</v>
      </c>
      <c r="BG27" s="20" t="s">
        <v>143</v>
      </c>
      <c r="BH27" s="20" t="s">
        <v>143</v>
      </c>
      <c r="BI27" s="20" t="s">
        <v>143</v>
      </c>
      <c r="BJ27" s="20" t="s">
        <v>143</v>
      </c>
      <c r="BK27" s="20" t="s">
        <v>143</v>
      </c>
      <c r="BL27" s="20" t="s">
        <v>143</v>
      </c>
    </row>
    <row r="28" spans="1:64" ht="30">
      <c r="A28" s="33"/>
      <c r="B28" s="34" t="s">
        <v>144</v>
      </c>
      <c r="C28" s="28"/>
      <c r="D28" s="1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20"/>
      <c r="R28" s="20"/>
      <c r="S28" s="35"/>
      <c r="T28" s="20"/>
      <c r="U28" s="20"/>
      <c r="V28" s="20"/>
      <c r="W28" s="20"/>
      <c r="X28" s="20"/>
      <c r="Y28" s="20"/>
      <c r="Z28" s="20"/>
      <c r="AA28" s="35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15">
      <c r="A29" s="33"/>
      <c r="B29" s="36" t="s">
        <v>145</v>
      </c>
      <c r="C29" s="28"/>
      <c r="D29" s="1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">
      <c r="A30" s="37">
        <v>1</v>
      </c>
      <c r="B30" s="38" t="s">
        <v>146</v>
      </c>
      <c r="C30" s="19" t="s">
        <v>147</v>
      </c>
      <c r="D30" s="18" t="s">
        <v>148</v>
      </c>
      <c r="E30" s="20">
        <v>0</v>
      </c>
      <c r="F30" s="21">
        <v>0</v>
      </c>
      <c r="G30" s="21">
        <v>0</v>
      </c>
      <c r="H30" s="21">
        <v>0</v>
      </c>
      <c r="I30" s="21">
        <v>2000</v>
      </c>
      <c r="J30" s="21">
        <v>0</v>
      </c>
      <c r="K30" s="21">
        <v>0</v>
      </c>
      <c r="L30" s="21">
        <v>3000</v>
      </c>
      <c r="M30" s="21">
        <v>5000</v>
      </c>
      <c r="N30" s="21">
        <v>0</v>
      </c>
      <c r="O30" s="21">
        <v>0</v>
      </c>
      <c r="P30" s="21">
        <v>883</v>
      </c>
      <c r="Q30" s="21">
        <v>3000</v>
      </c>
      <c r="R30" s="21">
        <v>3000</v>
      </c>
      <c r="S30" s="21">
        <v>5000</v>
      </c>
      <c r="T30" s="21">
        <v>2500</v>
      </c>
      <c r="U30" s="21">
        <v>2500</v>
      </c>
      <c r="V30" s="21">
        <v>2500</v>
      </c>
      <c r="W30" s="21">
        <v>7000</v>
      </c>
      <c r="X30" s="21">
        <v>8000</v>
      </c>
      <c r="Y30" s="21">
        <v>0</v>
      </c>
      <c r="Z30" s="39">
        <v>800</v>
      </c>
      <c r="AA30" s="21">
        <v>3000</v>
      </c>
      <c r="AB30" s="21">
        <v>0</v>
      </c>
      <c r="AC30" s="21">
        <v>2500</v>
      </c>
      <c r="AD30" s="21">
        <v>0</v>
      </c>
      <c r="AE30" s="21">
        <v>0</v>
      </c>
      <c r="AF30" s="21">
        <v>4000</v>
      </c>
      <c r="AG30" s="21">
        <v>0</v>
      </c>
      <c r="AH30" s="21">
        <v>4000</v>
      </c>
      <c r="AI30" s="21">
        <v>1500</v>
      </c>
      <c r="AJ30" s="21">
        <v>7000</v>
      </c>
      <c r="AK30" s="21">
        <v>4000</v>
      </c>
      <c r="AL30" s="21">
        <v>6500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500</v>
      </c>
      <c r="AT30" s="21">
        <v>0</v>
      </c>
      <c r="AU30" s="21">
        <v>3000</v>
      </c>
      <c r="AV30" s="21">
        <v>0</v>
      </c>
      <c r="AW30" s="21">
        <v>600</v>
      </c>
      <c r="AX30" s="21">
        <v>2500</v>
      </c>
      <c r="AY30" s="21">
        <v>2000</v>
      </c>
      <c r="AZ30" s="21">
        <v>6000</v>
      </c>
      <c r="BA30" s="21">
        <v>12000</v>
      </c>
      <c r="BB30" s="21">
        <v>0</v>
      </c>
      <c r="BC30" s="21">
        <v>2200</v>
      </c>
      <c r="BD30" s="21">
        <v>2000</v>
      </c>
      <c r="BE30" s="21">
        <v>7000</v>
      </c>
      <c r="BF30" s="21">
        <v>0</v>
      </c>
      <c r="BG30" s="21">
        <v>3000</v>
      </c>
      <c r="BH30" s="21">
        <v>6000</v>
      </c>
      <c r="BI30" s="21">
        <v>2050</v>
      </c>
      <c r="BJ30" s="21">
        <v>3500</v>
      </c>
      <c r="BK30" s="21">
        <v>0</v>
      </c>
      <c r="BL30" s="21">
        <v>0</v>
      </c>
    </row>
    <row r="31" spans="1:64" ht="15">
      <c r="A31" s="37">
        <v>2</v>
      </c>
      <c r="B31" s="38" t="s">
        <v>149</v>
      </c>
      <c r="C31" s="19" t="s">
        <v>147</v>
      </c>
      <c r="D31" s="18" t="s">
        <v>148</v>
      </c>
      <c r="E31" s="20">
        <v>0</v>
      </c>
      <c r="F31" s="21">
        <v>5000</v>
      </c>
      <c r="G31" s="21">
        <v>9000</v>
      </c>
      <c r="H31" s="21">
        <v>3000</v>
      </c>
      <c r="I31" s="21">
        <v>0</v>
      </c>
      <c r="J31" s="21">
        <v>0</v>
      </c>
      <c r="K31" s="21">
        <v>1863</v>
      </c>
      <c r="L31" s="21">
        <v>0</v>
      </c>
      <c r="M31" s="21">
        <v>0</v>
      </c>
      <c r="N31" s="21">
        <v>0</v>
      </c>
      <c r="O31" s="21">
        <v>7000</v>
      </c>
      <c r="P31" s="21">
        <v>0</v>
      </c>
      <c r="Q31" s="21">
        <v>1500</v>
      </c>
      <c r="R31" s="21">
        <v>0</v>
      </c>
      <c r="S31" s="21">
        <v>22000</v>
      </c>
      <c r="T31" s="21">
        <v>0</v>
      </c>
      <c r="U31" s="21">
        <v>0</v>
      </c>
      <c r="V31" s="21">
        <v>0</v>
      </c>
      <c r="W31" s="21">
        <v>3000</v>
      </c>
      <c r="X31" s="21">
        <v>4000</v>
      </c>
      <c r="Y31" s="21">
        <v>0</v>
      </c>
      <c r="Z31" s="39">
        <v>7500</v>
      </c>
      <c r="AA31" s="21">
        <v>0</v>
      </c>
      <c r="AB31" s="21">
        <v>250</v>
      </c>
      <c r="AC31" s="21">
        <v>0</v>
      </c>
      <c r="AD31" s="21">
        <v>800</v>
      </c>
      <c r="AE31" s="21">
        <v>800</v>
      </c>
      <c r="AF31" s="21">
        <v>0</v>
      </c>
      <c r="AG31" s="21">
        <v>3000</v>
      </c>
      <c r="AH31" s="21">
        <v>0</v>
      </c>
      <c r="AI31" s="21">
        <v>800</v>
      </c>
      <c r="AJ31" s="21">
        <v>0</v>
      </c>
      <c r="AK31" s="21">
        <v>1000</v>
      </c>
      <c r="AL31" s="21">
        <v>0</v>
      </c>
      <c r="AM31" s="21">
        <v>3500</v>
      </c>
      <c r="AN31" s="21">
        <v>2500</v>
      </c>
      <c r="AO31" s="21">
        <v>1000</v>
      </c>
      <c r="AP31" s="21">
        <v>2000</v>
      </c>
      <c r="AQ31" s="21">
        <v>1500</v>
      </c>
      <c r="AR31" s="21">
        <v>1000</v>
      </c>
      <c r="AS31" s="21">
        <v>1300</v>
      </c>
      <c r="AT31" s="21">
        <v>2000</v>
      </c>
      <c r="AU31" s="21">
        <v>3000</v>
      </c>
      <c r="AV31" s="21">
        <v>800</v>
      </c>
      <c r="AW31" s="21">
        <v>3000</v>
      </c>
      <c r="AX31" s="21">
        <v>0</v>
      </c>
      <c r="AY31" s="21">
        <v>0</v>
      </c>
      <c r="AZ31" s="21">
        <v>0</v>
      </c>
      <c r="BA31" s="21">
        <v>0</v>
      </c>
      <c r="BB31" s="21">
        <v>10000</v>
      </c>
      <c r="BC31" s="21">
        <v>0</v>
      </c>
      <c r="BD31" s="21">
        <v>0</v>
      </c>
      <c r="BE31" s="21">
        <v>0</v>
      </c>
      <c r="BF31" s="21">
        <v>2000</v>
      </c>
      <c r="BG31" s="21">
        <v>1000</v>
      </c>
      <c r="BH31" s="21">
        <v>0</v>
      </c>
      <c r="BI31" s="21">
        <v>0</v>
      </c>
      <c r="BJ31" s="21">
        <v>1500</v>
      </c>
      <c r="BK31" s="21">
        <v>1200</v>
      </c>
      <c r="BL31" s="21">
        <v>4000</v>
      </c>
    </row>
    <row r="32" spans="1:64" ht="15">
      <c r="A32" s="37">
        <v>3</v>
      </c>
      <c r="B32" s="38" t="s">
        <v>150</v>
      </c>
      <c r="C32" s="19" t="s">
        <v>147</v>
      </c>
      <c r="D32" s="18" t="s">
        <v>148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3000</v>
      </c>
      <c r="T32" s="21">
        <v>0</v>
      </c>
      <c r="U32" s="21">
        <v>0</v>
      </c>
      <c r="V32" s="21">
        <v>0</v>
      </c>
      <c r="W32" s="21">
        <v>0</v>
      </c>
      <c r="X32" s="21">
        <v>1500</v>
      </c>
      <c r="Y32" s="21">
        <v>0</v>
      </c>
      <c r="Z32" s="39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</row>
    <row r="33" spans="1:64" ht="15">
      <c r="A33" s="37">
        <v>4</v>
      </c>
      <c r="B33" s="38" t="s">
        <v>151</v>
      </c>
      <c r="C33" s="19" t="s">
        <v>147</v>
      </c>
      <c r="D33" s="19" t="s">
        <v>152</v>
      </c>
      <c r="E33" s="20">
        <v>2320</v>
      </c>
      <c r="F33" s="21">
        <v>500</v>
      </c>
      <c r="G33" s="21">
        <v>0</v>
      </c>
      <c r="H33" s="21">
        <v>5000</v>
      </c>
      <c r="I33" s="21">
        <v>4000</v>
      </c>
      <c r="J33" s="21">
        <v>0</v>
      </c>
      <c r="K33" s="21">
        <v>6500</v>
      </c>
      <c r="L33" s="21">
        <v>4230</v>
      </c>
      <c r="M33" s="21">
        <v>2548</v>
      </c>
      <c r="N33" s="21">
        <v>0</v>
      </c>
      <c r="O33" s="21">
        <v>12000</v>
      </c>
      <c r="P33" s="21">
        <v>720</v>
      </c>
      <c r="Q33" s="21">
        <v>500</v>
      </c>
      <c r="R33" s="21">
        <v>500</v>
      </c>
      <c r="S33" s="21">
        <v>500</v>
      </c>
      <c r="T33" s="21">
        <v>500</v>
      </c>
      <c r="U33" s="21">
        <v>4500</v>
      </c>
      <c r="V33" s="21">
        <v>4500</v>
      </c>
      <c r="W33" s="21">
        <v>3000</v>
      </c>
      <c r="X33" s="21">
        <v>500</v>
      </c>
      <c r="Y33" s="21">
        <v>2000</v>
      </c>
      <c r="Z33" s="39">
        <v>800</v>
      </c>
      <c r="AA33" s="21">
        <v>5000</v>
      </c>
      <c r="AB33" s="21">
        <v>500</v>
      </c>
      <c r="AC33" s="21">
        <v>9500</v>
      </c>
      <c r="AD33" s="21">
        <v>500</v>
      </c>
      <c r="AE33" s="21">
        <v>500</v>
      </c>
      <c r="AF33" s="21">
        <v>8000</v>
      </c>
      <c r="AG33" s="21">
        <v>500</v>
      </c>
      <c r="AH33" s="21">
        <v>5000</v>
      </c>
      <c r="AI33" s="21">
        <v>3000</v>
      </c>
      <c r="AJ33" s="21">
        <v>5000</v>
      </c>
      <c r="AK33" s="21">
        <v>1500</v>
      </c>
      <c r="AL33" s="21">
        <v>4500</v>
      </c>
      <c r="AM33" s="21">
        <v>1000</v>
      </c>
      <c r="AN33" s="21">
        <v>500</v>
      </c>
      <c r="AO33" s="21">
        <v>1500</v>
      </c>
      <c r="AP33" s="21">
        <v>1300</v>
      </c>
      <c r="AQ33" s="21">
        <v>1500</v>
      </c>
      <c r="AR33" s="21">
        <v>500</v>
      </c>
      <c r="AS33" s="21">
        <v>4350</v>
      </c>
      <c r="AT33" s="21">
        <v>4000</v>
      </c>
      <c r="AU33" s="21">
        <v>2500</v>
      </c>
      <c r="AV33" s="21">
        <v>3000</v>
      </c>
      <c r="AW33" s="21">
        <v>5500</v>
      </c>
      <c r="AX33" s="21">
        <v>1000</v>
      </c>
      <c r="AY33" s="21">
        <v>11000</v>
      </c>
      <c r="AZ33" s="21">
        <v>7000</v>
      </c>
      <c r="BA33" s="21">
        <v>8500</v>
      </c>
      <c r="BB33" s="21">
        <v>5000</v>
      </c>
      <c r="BC33" s="21">
        <v>1300</v>
      </c>
      <c r="BD33" s="21">
        <v>4000</v>
      </c>
      <c r="BE33" s="21">
        <v>4000</v>
      </c>
      <c r="BF33" s="21">
        <v>3000</v>
      </c>
      <c r="BG33" s="21">
        <v>6000</v>
      </c>
      <c r="BH33" s="21">
        <v>500</v>
      </c>
      <c r="BI33" s="21">
        <v>5250</v>
      </c>
      <c r="BJ33" s="21">
        <v>7000</v>
      </c>
      <c r="BK33" s="21">
        <v>2000</v>
      </c>
      <c r="BL33" s="21">
        <v>4000</v>
      </c>
    </row>
    <row r="34" spans="1:64" ht="15">
      <c r="A34" s="37">
        <v>5</v>
      </c>
      <c r="B34" s="38" t="s">
        <v>153</v>
      </c>
      <c r="C34" s="19" t="s">
        <v>107</v>
      </c>
      <c r="D34" s="19" t="s">
        <v>154</v>
      </c>
      <c r="E34" s="20">
        <v>4</v>
      </c>
      <c r="F34" s="20">
        <v>6</v>
      </c>
      <c r="G34" s="20">
        <v>3</v>
      </c>
      <c r="H34" s="20">
        <v>2</v>
      </c>
      <c r="I34" s="20">
        <v>1</v>
      </c>
      <c r="J34" s="20">
        <v>2</v>
      </c>
      <c r="K34" s="20">
        <v>3</v>
      </c>
      <c r="L34" s="20">
        <v>2</v>
      </c>
      <c r="M34" s="20">
        <v>4</v>
      </c>
      <c r="N34" s="20">
        <v>0</v>
      </c>
      <c r="O34" s="20">
        <v>5</v>
      </c>
      <c r="P34" s="20">
        <v>2</v>
      </c>
      <c r="Q34" s="21">
        <v>0</v>
      </c>
      <c r="R34" s="21">
        <v>0</v>
      </c>
      <c r="S34" s="21">
        <v>0</v>
      </c>
      <c r="T34" s="21">
        <v>0</v>
      </c>
      <c r="U34" s="21">
        <v>3</v>
      </c>
      <c r="V34" s="21">
        <v>2</v>
      </c>
      <c r="W34" s="21">
        <v>1</v>
      </c>
      <c r="X34" s="21">
        <v>0</v>
      </c>
      <c r="Y34" s="21">
        <v>2</v>
      </c>
      <c r="Z34" s="21">
        <v>2</v>
      </c>
      <c r="AA34" s="21">
        <v>2</v>
      </c>
      <c r="AB34" s="21">
        <v>1</v>
      </c>
      <c r="AC34" s="21">
        <v>1</v>
      </c>
      <c r="AD34" s="21">
        <v>2</v>
      </c>
      <c r="AE34" s="21">
        <v>2</v>
      </c>
      <c r="AF34" s="21">
        <v>6</v>
      </c>
      <c r="AG34" s="21">
        <v>7</v>
      </c>
      <c r="AH34" s="21">
        <v>3</v>
      </c>
      <c r="AI34" s="21">
        <v>1</v>
      </c>
      <c r="AJ34" s="21">
        <v>8</v>
      </c>
      <c r="AK34" s="21">
        <v>1</v>
      </c>
      <c r="AL34" s="21">
        <v>5</v>
      </c>
      <c r="AM34" s="21">
        <v>4</v>
      </c>
      <c r="AN34" s="21">
        <v>2</v>
      </c>
      <c r="AO34" s="21">
        <v>2</v>
      </c>
      <c r="AP34" s="21">
        <v>7</v>
      </c>
      <c r="AQ34" s="21">
        <v>12</v>
      </c>
      <c r="AR34" s="21">
        <v>1</v>
      </c>
      <c r="AS34" s="21">
        <v>6</v>
      </c>
      <c r="AT34" s="21">
        <v>2</v>
      </c>
      <c r="AU34" s="21">
        <v>3</v>
      </c>
      <c r="AV34" s="21">
        <v>5</v>
      </c>
      <c r="AW34" s="21">
        <v>1</v>
      </c>
      <c r="AX34" s="21">
        <v>3</v>
      </c>
      <c r="AY34" s="21">
        <v>4</v>
      </c>
      <c r="AZ34" s="21">
        <v>9</v>
      </c>
      <c r="BA34" s="21">
        <v>5</v>
      </c>
      <c r="BB34" s="21">
        <v>2</v>
      </c>
      <c r="BC34" s="21">
        <v>6</v>
      </c>
      <c r="BD34" s="21">
        <v>1</v>
      </c>
      <c r="BE34" s="21">
        <v>4</v>
      </c>
      <c r="BF34" s="21">
        <v>4</v>
      </c>
      <c r="BG34" s="21">
        <v>4</v>
      </c>
      <c r="BH34" s="21">
        <v>4</v>
      </c>
      <c r="BI34" s="21">
        <v>5</v>
      </c>
      <c r="BJ34" s="21">
        <v>4</v>
      </c>
      <c r="BK34" s="21">
        <v>6</v>
      </c>
      <c r="BL34" s="21">
        <v>4</v>
      </c>
    </row>
    <row r="35" spans="1:64" ht="15">
      <c r="A35" s="37">
        <v>6</v>
      </c>
      <c r="B35" s="38" t="s">
        <v>155</v>
      </c>
      <c r="C35" s="19" t="s">
        <v>107</v>
      </c>
      <c r="D35" s="19" t="s">
        <v>154</v>
      </c>
      <c r="E35" s="20">
        <v>8</v>
      </c>
      <c r="F35" s="20">
        <v>10</v>
      </c>
      <c r="G35" s="20">
        <v>5</v>
      </c>
      <c r="H35" s="20">
        <v>9</v>
      </c>
      <c r="I35" s="20">
        <v>9</v>
      </c>
      <c r="J35" s="20">
        <v>6</v>
      </c>
      <c r="K35" s="20">
        <v>8</v>
      </c>
      <c r="L35" s="20">
        <v>3</v>
      </c>
      <c r="M35" s="20">
        <v>5</v>
      </c>
      <c r="N35" s="20">
        <v>11</v>
      </c>
      <c r="O35" s="20">
        <v>9</v>
      </c>
      <c r="P35" s="20">
        <v>3</v>
      </c>
      <c r="Q35" s="21">
        <v>4</v>
      </c>
      <c r="R35" s="21">
        <v>4</v>
      </c>
      <c r="S35" s="21">
        <v>6</v>
      </c>
      <c r="T35" s="21">
        <v>0</v>
      </c>
      <c r="U35" s="21">
        <v>6</v>
      </c>
      <c r="V35" s="21">
        <v>4</v>
      </c>
      <c r="W35" s="21">
        <v>8</v>
      </c>
      <c r="X35" s="21">
        <v>7</v>
      </c>
      <c r="Y35" s="21">
        <v>3</v>
      </c>
      <c r="Z35" s="21">
        <v>4</v>
      </c>
      <c r="AA35" s="21">
        <v>6</v>
      </c>
      <c r="AB35" s="21">
        <v>3</v>
      </c>
      <c r="AC35" s="21">
        <v>3</v>
      </c>
      <c r="AD35" s="21">
        <v>7</v>
      </c>
      <c r="AE35" s="21">
        <v>7</v>
      </c>
      <c r="AF35" s="21">
        <v>4</v>
      </c>
      <c r="AG35" s="21">
        <v>2</v>
      </c>
      <c r="AH35" s="21">
        <v>4</v>
      </c>
      <c r="AI35" s="21">
        <v>4</v>
      </c>
      <c r="AJ35" s="21">
        <v>8</v>
      </c>
      <c r="AK35" s="21">
        <v>3</v>
      </c>
      <c r="AL35" s="21">
        <v>5</v>
      </c>
      <c r="AM35" s="21">
        <v>7</v>
      </c>
      <c r="AN35" s="21">
        <v>3</v>
      </c>
      <c r="AO35" s="21">
        <v>3</v>
      </c>
      <c r="AP35" s="21">
        <v>5</v>
      </c>
      <c r="AQ35" s="21">
        <v>6</v>
      </c>
      <c r="AR35" s="21">
        <v>7</v>
      </c>
      <c r="AS35" s="21">
        <v>5</v>
      </c>
      <c r="AT35" s="21">
        <v>2</v>
      </c>
      <c r="AU35" s="21">
        <v>6</v>
      </c>
      <c r="AV35" s="21">
        <v>6</v>
      </c>
      <c r="AW35" s="21">
        <v>5</v>
      </c>
      <c r="AX35" s="21">
        <v>7</v>
      </c>
      <c r="AY35" s="21">
        <v>3</v>
      </c>
      <c r="AZ35" s="21">
        <v>6</v>
      </c>
      <c r="BA35" s="21">
        <v>8</v>
      </c>
      <c r="BB35" s="21">
        <v>13</v>
      </c>
      <c r="BC35" s="21">
        <v>12</v>
      </c>
      <c r="BD35" s="21">
        <v>4</v>
      </c>
      <c r="BE35" s="21">
        <v>10</v>
      </c>
      <c r="BF35" s="21">
        <v>8</v>
      </c>
      <c r="BG35" s="21">
        <v>8</v>
      </c>
      <c r="BH35" s="21">
        <v>4</v>
      </c>
      <c r="BI35" s="21">
        <v>6</v>
      </c>
      <c r="BJ35" s="21">
        <v>15</v>
      </c>
      <c r="BK35" s="21">
        <v>5</v>
      </c>
      <c r="BL35" s="21">
        <v>8</v>
      </c>
    </row>
    <row r="36" spans="1:64" ht="15">
      <c r="A36" s="40">
        <v>7</v>
      </c>
      <c r="B36" s="38" t="s">
        <v>156</v>
      </c>
      <c r="C36" s="19" t="s">
        <v>107</v>
      </c>
      <c r="D36" s="19" t="s">
        <v>154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</row>
    <row r="37" spans="1:64" ht="15">
      <c r="A37" s="33"/>
      <c r="B37" s="36" t="s">
        <v>157</v>
      </c>
      <c r="C37" s="28"/>
      <c r="D37" s="1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28.5" customHeight="1">
      <c r="A38" s="37">
        <v>8</v>
      </c>
      <c r="B38" s="41" t="s">
        <v>158</v>
      </c>
      <c r="C38" s="42" t="s">
        <v>70</v>
      </c>
      <c r="D38" s="23" t="s">
        <v>159</v>
      </c>
      <c r="E38" s="29">
        <v>127.35</v>
      </c>
      <c r="F38" s="29">
        <v>295.77999999999997</v>
      </c>
      <c r="G38" s="29">
        <v>216.49</v>
      </c>
      <c r="H38" s="29">
        <v>414.83</v>
      </c>
      <c r="I38" s="29">
        <v>109.3</v>
      </c>
      <c r="J38" s="29">
        <v>11.72</v>
      </c>
      <c r="K38" s="29">
        <v>245.35</v>
      </c>
      <c r="L38" s="29">
        <v>56.04</v>
      </c>
      <c r="M38" s="29">
        <v>248.63</v>
      </c>
      <c r="N38" s="29">
        <v>5.89</v>
      </c>
      <c r="O38" s="29">
        <v>41.66</v>
      </c>
      <c r="P38" s="29">
        <v>17.899999999999999</v>
      </c>
      <c r="Q38" s="29">
        <v>0</v>
      </c>
      <c r="R38" s="29">
        <v>1.1299999999999999</v>
      </c>
      <c r="S38" s="29">
        <v>12.14</v>
      </c>
      <c r="T38" s="29">
        <v>1.95</v>
      </c>
      <c r="U38" s="29">
        <v>3.54</v>
      </c>
      <c r="V38" s="29">
        <v>1.91</v>
      </c>
      <c r="W38" s="29">
        <v>80.937100000000001</v>
      </c>
      <c r="X38" s="29">
        <v>60.7</v>
      </c>
      <c r="Y38" s="29">
        <v>149.85</v>
      </c>
      <c r="Z38" s="29">
        <v>169</v>
      </c>
      <c r="AA38" s="29">
        <v>215.9</v>
      </c>
      <c r="AB38" s="29">
        <v>77.95</v>
      </c>
      <c r="AC38" s="29">
        <v>566.5</v>
      </c>
      <c r="AD38" s="29">
        <v>80.900000000000006</v>
      </c>
      <c r="AE38" s="29">
        <v>89.05</v>
      </c>
      <c r="AF38" s="29">
        <v>343.983</v>
      </c>
      <c r="AG38" s="29">
        <v>153</v>
      </c>
      <c r="AH38" s="29">
        <v>96</v>
      </c>
      <c r="AI38" s="29">
        <v>109</v>
      </c>
      <c r="AJ38" s="29">
        <v>448.21</v>
      </c>
      <c r="AK38" s="29">
        <v>80.900000000000006</v>
      </c>
      <c r="AL38" s="29">
        <v>323.7</v>
      </c>
      <c r="AM38" s="29">
        <v>206.49</v>
      </c>
      <c r="AN38" s="29">
        <v>41.9</v>
      </c>
      <c r="AO38" s="29">
        <v>76</v>
      </c>
      <c r="AP38" s="29">
        <v>297.39999999999998</v>
      </c>
      <c r="AQ38" s="29">
        <v>313</v>
      </c>
      <c r="AR38" s="29">
        <v>197</v>
      </c>
      <c r="AS38" s="29">
        <v>171.62</v>
      </c>
      <c r="AT38" s="29">
        <v>67.709999999999994</v>
      </c>
      <c r="AU38" s="29">
        <v>505.81</v>
      </c>
      <c r="AV38" s="29">
        <v>89.36</v>
      </c>
      <c r="AW38" s="29">
        <v>93.07</v>
      </c>
      <c r="AX38" s="29">
        <v>122</v>
      </c>
      <c r="AY38" s="29">
        <v>76</v>
      </c>
      <c r="AZ38" s="29">
        <v>212.84</v>
      </c>
      <c r="BA38" s="29">
        <v>234.74</v>
      </c>
      <c r="BB38" s="29">
        <v>244.8</v>
      </c>
      <c r="BC38" s="29">
        <v>231.17</v>
      </c>
      <c r="BD38" s="29">
        <v>110.37</v>
      </c>
      <c r="BE38" s="29">
        <v>224.8</v>
      </c>
      <c r="BF38" s="29">
        <v>180</v>
      </c>
      <c r="BG38" s="29">
        <v>168.66</v>
      </c>
      <c r="BH38" s="29">
        <v>103.53</v>
      </c>
      <c r="BI38" s="29">
        <v>199.53</v>
      </c>
      <c r="BJ38" s="29">
        <v>451.7</v>
      </c>
      <c r="BK38" s="29">
        <v>220</v>
      </c>
      <c r="BL38" s="29">
        <v>230</v>
      </c>
    </row>
    <row r="39" spans="1:64" ht="15">
      <c r="A39" s="37">
        <v>9</v>
      </c>
      <c r="B39" s="41" t="s">
        <v>160</v>
      </c>
      <c r="C39" s="42" t="s">
        <v>70</v>
      </c>
      <c r="D39" s="24" t="s">
        <v>148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4.8499999999999996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5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5</v>
      </c>
    </row>
    <row r="40" spans="1:64" ht="15">
      <c r="A40" s="37">
        <v>10</v>
      </c>
      <c r="B40" s="41" t="s">
        <v>161</v>
      </c>
      <c r="C40" s="42" t="s">
        <v>70</v>
      </c>
      <c r="D40" s="24" t="s">
        <v>162</v>
      </c>
      <c r="E40" s="29">
        <v>4.45</v>
      </c>
      <c r="F40" s="29">
        <v>37</v>
      </c>
      <c r="G40" s="29">
        <v>11.7</v>
      </c>
      <c r="H40" s="29">
        <v>5.73</v>
      </c>
      <c r="I40" s="29">
        <v>0</v>
      </c>
      <c r="J40" s="29">
        <v>0</v>
      </c>
      <c r="K40" s="29">
        <v>5.05</v>
      </c>
      <c r="L40" s="29">
        <v>7</v>
      </c>
      <c r="M40" s="29">
        <v>0</v>
      </c>
      <c r="N40" s="29">
        <v>0</v>
      </c>
      <c r="O40" s="29">
        <v>0</v>
      </c>
      <c r="P40" s="29">
        <v>0</v>
      </c>
      <c r="Q40" s="29">
        <v>62.5</v>
      </c>
      <c r="R40" s="29">
        <v>1.1399999999999999</v>
      </c>
      <c r="S40" s="29">
        <v>3.23</v>
      </c>
      <c r="T40" s="29">
        <v>0</v>
      </c>
      <c r="U40" s="29">
        <v>169.3</v>
      </c>
      <c r="V40" s="29">
        <v>91.15</v>
      </c>
      <c r="W40" s="29">
        <v>0</v>
      </c>
      <c r="X40" s="29">
        <v>0</v>
      </c>
      <c r="Y40" s="29">
        <v>0</v>
      </c>
      <c r="Z40" s="29">
        <v>21</v>
      </c>
      <c r="AA40" s="29">
        <v>6.8</v>
      </c>
      <c r="AB40" s="29">
        <v>32</v>
      </c>
      <c r="AC40" s="29">
        <v>4.8499999999999996</v>
      </c>
      <c r="AD40" s="29">
        <v>4.8499999999999996</v>
      </c>
      <c r="AE40" s="29">
        <v>48.35</v>
      </c>
      <c r="AF40" s="29">
        <v>63</v>
      </c>
      <c r="AG40" s="29">
        <v>0</v>
      </c>
      <c r="AH40" s="29">
        <v>20</v>
      </c>
      <c r="AI40" s="29">
        <v>8.09</v>
      </c>
      <c r="AJ40" s="29">
        <v>2.79</v>
      </c>
      <c r="AK40" s="29">
        <v>28.3</v>
      </c>
      <c r="AL40" s="29">
        <v>217.42</v>
      </c>
      <c r="AM40" s="29">
        <v>6.9</v>
      </c>
      <c r="AN40" s="29">
        <v>0</v>
      </c>
      <c r="AO40" s="29">
        <v>0</v>
      </c>
      <c r="AP40" s="29">
        <v>0</v>
      </c>
      <c r="AQ40" s="29">
        <v>0</v>
      </c>
      <c r="AR40" s="29">
        <v>32</v>
      </c>
      <c r="AS40" s="29">
        <v>74.41</v>
      </c>
      <c r="AT40" s="29">
        <v>2.25</v>
      </c>
      <c r="AU40" s="29">
        <v>249.34</v>
      </c>
      <c r="AV40" s="29">
        <v>49.8</v>
      </c>
      <c r="AW40" s="29">
        <v>22.46</v>
      </c>
      <c r="AX40" s="29">
        <v>0</v>
      </c>
      <c r="AY40" s="29">
        <v>0</v>
      </c>
      <c r="AZ40" s="29">
        <v>34.22</v>
      </c>
      <c r="BA40" s="29">
        <v>2.72</v>
      </c>
      <c r="BB40" s="29">
        <v>7.99</v>
      </c>
      <c r="BC40" s="29">
        <v>39.97</v>
      </c>
      <c r="BD40" s="29">
        <v>0</v>
      </c>
      <c r="BE40" s="29">
        <v>0</v>
      </c>
      <c r="BF40" s="29">
        <v>0</v>
      </c>
      <c r="BG40" s="29">
        <v>52.5</v>
      </c>
      <c r="BH40" s="29">
        <v>31.95</v>
      </c>
      <c r="BI40" s="29">
        <v>40.32</v>
      </c>
      <c r="BJ40" s="29">
        <v>318.37299999999999</v>
      </c>
      <c r="BK40" s="29">
        <v>3.5</v>
      </c>
      <c r="BL40" s="29">
        <v>0</v>
      </c>
    </row>
    <row r="41" spans="1:64" ht="15">
      <c r="A41" s="33"/>
      <c r="B41" s="36" t="s">
        <v>163</v>
      </c>
      <c r="C41" s="28"/>
      <c r="D41" s="19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ht="30">
      <c r="A42" s="33">
        <v>11</v>
      </c>
      <c r="B42" s="43" t="s">
        <v>164</v>
      </c>
      <c r="C42" s="28" t="s">
        <v>165</v>
      </c>
      <c r="D42" s="18" t="s">
        <v>166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1">
        <v>0</v>
      </c>
      <c r="R42" s="21">
        <v>0</v>
      </c>
      <c r="S42" s="20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</row>
    <row r="43" spans="1:64" ht="30">
      <c r="A43" s="33">
        <v>12</v>
      </c>
      <c r="B43" s="43" t="s">
        <v>167</v>
      </c>
      <c r="C43" s="28" t="s">
        <v>165</v>
      </c>
      <c r="D43" s="18" t="s">
        <v>166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1">
        <v>0</v>
      </c>
      <c r="R43" s="21">
        <v>0</v>
      </c>
      <c r="S43" s="20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</row>
    <row r="44" spans="1:64" ht="15">
      <c r="A44" s="33"/>
      <c r="B44" s="36" t="s">
        <v>168</v>
      </c>
      <c r="C44" s="28"/>
      <c r="D44" s="19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64" ht="15">
      <c r="A45" s="33">
        <v>13</v>
      </c>
      <c r="B45" s="44" t="s">
        <v>169</v>
      </c>
      <c r="C45" s="28" t="s">
        <v>131</v>
      </c>
      <c r="D45" s="19" t="s">
        <v>170</v>
      </c>
      <c r="E45" s="45">
        <v>39.4</v>
      </c>
      <c r="F45" s="45">
        <v>130.5</v>
      </c>
      <c r="G45" s="45">
        <v>23</v>
      </c>
      <c r="H45" s="45">
        <v>24.1</v>
      </c>
      <c r="I45" s="45">
        <v>32.1</v>
      </c>
      <c r="J45" s="45">
        <v>90.035603999999992</v>
      </c>
      <c r="K45" s="45">
        <v>51.1</v>
      </c>
      <c r="L45" s="45">
        <v>18.100000000000001</v>
      </c>
      <c r="M45" s="45">
        <v>40.1</v>
      </c>
      <c r="N45" s="45">
        <v>15.1</v>
      </c>
      <c r="O45" s="45">
        <v>377.1</v>
      </c>
      <c r="P45" s="45">
        <v>13.2</v>
      </c>
      <c r="Q45" s="45">
        <v>8.3000000000000007</v>
      </c>
      <c r="R45" s="45">
        <v>12.5</v>
      </c>
      <c r="S45" s="45">
        <v>16.7</v>
      </c>
      <c r="T45" s="45">
        <v>4.2</v>
      </c>
      <c r="U45" s="45">
        <v>9.1999999999999993</v>
      </c>
      <c r="V45" s="45">
        <v>4.9000000000000004</v>
      </c>
      <c r="W45" s="45">
        <v>133.1</v>
      </c>
      <c r="X45" s="45">
        <v>57.1</v>
      </c>
      <c r="Y45" s="45">
        <v>24.5</v>
      </c>
      <c r="Z45" s="45">
        <v>27.7</v>
      </c>
      <c r="AA45" s="45">
        <v>26.7</v>
      </c>
      <c r="AB45" s="45">
        <v>14.4</v>
      </c>
      <c r="AC45" s="45">
        <v>21.2</v>
      </c>
      <c r="AD45" s="45">
        <v>148.9</v>
      </c>
      <c r="AE45" s="45">
        <v>148.9</v>
      </c>
      <c r="AF45" s="45">
        <v>26.8</v>
      </c>
      <c r="AG45" s="45">
        <v>62.8</v>
      </c>
      <c r="AH45" s="45">
        <v>27.9</v>
      </c>
      <c r="AI45" s="45">
        <v>28.3</v>
      </c>
      <c r="AJ45" s="45">
        <v>115</v>
      </c>
      <c r="AK45" s="45">
        <v>8.1</v>
      </c>
      <c r="AL45" s="45">
        <v>57.1</v>
      </c>
      <c r="AM45" s="45">
        <v>51.2</v>
      </c>
      <c r="AN45" s="45">
        <v>19.100000000000001</v>
      </c>
      <c r="AO45" s="45">
        <v>18</v>
      </c>
      <c r="AP45" s="45">
        <v>75.099999999999994</v>
      </c>
      <c r="AQ45" s="45">
        <v>4.5999999999999996</v>
      </c>
      <c r="AR45" s="45">
        <v>239.8</v>
      </c>
      <c r="AS45" s="45">
        <v>49.7</v>
      </c>
      <c r="AT45" s="45">
        <v>14</v>
      </c>
      <c r="AU45" s="45">
        <v>52.4</v>
      </c>
      <c r="AV45" s="45">
        <v>68.7</v>
      </c>
      <c r="AW45" s="45">
        <v>37.9</v>
      </c>
      <c r="AX45" s="45">
        <v>69.900000000000006</v>
      </c>
      <c r="AY45" s="45">
        <v>69.900000000000006</v>
      </c>
      <c r="AZ45" s="45">
        <v>272.2</v>
      </c>
      <c r="BA45" s="45">
        <v>67</v>
      </c>
      <c r="BB45" s="45">
        <v>60.5</v>
      </c>
      <c r="BC45" s="45">
        <v>179.2</v>
      </c>
      <c r="BD45" s="45">
        <v>13.1</v>
      </c>
      <c r="BE45" s="45">
        <v>31.5</v>
      </c>
      <c r="BF45" s="45">
        <v>216.7</v>
      </c>
      <c r="BG45" s="45">
        <v>15.7</v>
      </c>
      <c r="BH45" s="45">
        <v>12.8</v>
      </c>
      <c r="BI45" s="45">
        <v>33.700000000000003</v>
      </c>
      <c r="BJ45" s="45">
        <v>0.4</v>
      </c>
      <c r="BK45" s="45">
        <v>94.1</v>
      </c>
      <c r="BL45" s="45">
        <v>34.799999999999997</v>
      </c>
    </row>
    <row r="46" spans="1:64" ht="15">
      <c r="A46" s="33">
        <v>14</v>
      </c>
      <c r="B46" s="44" t="s">
        <v>171</v>
      </c>
      <c r="C46" s="28" t="s">
        <v>131</v>
      </c>
      <c r="D46" s="19" t="s">
        <v>170</v>
      </c>
      <c r="E46" s="45">
        <v>19.399999999999999</v>
      </c>
      <c r="F46" s="45">
        <v>57.2</v>
      </c>
      <c r="G46" s="45">
        <v>0</v>
      </c>
      <c r="H46" s="45">
        <v>72.2</v>
      </c>
      <c r="I46" s="45">
        <v>0</v>
      </c>
      <c r="J46" s="45">
        <v>28.2864</v>
      </c>
      <c r="K46" s="45">
        <v>7.1</v>
      </c>
      <c r="L46" s="45">
        <v>23.2</v>
      </c>
      <c r="M46" s="45">
        <v>0</v>
      </c>
      <c r="N46" s="45">
        <v>82.3</v>
      </c>
      <c r="O46" s="45">
        <v>11</v>
      </c>
      <c r="P46" s="45">
        <v>16.899999999999999</v>
      </c>
      <c r="Q46" s="45">
        <v>3.1</v>
      </c>
      <c r="R46" s="45">
        <v>4.5999999999999996</v>
      </c>
      <c r="S46" s="45">
        <v>6.1</v>
      </c>
      <c r="T46" s="45">
        <v>1.5</v>
      </c>
      <c r="U46" s="45">
        <v>13.5</v>
      </c>
      <c r="V46" s="45">
        <v>7.3</v>
      </c>
      <c r="W46" s="45">
        <v>79.400000000000006</v>
      </c>
      <c r="X46" s="45">
        <v>34</v>
      </c>
      <c r="Y46" s="45">
        <v>0.2</v>
      </c>
      <c r="Z46" s="45">
        <v>0.2</v>
      </c>
      <c r="AA46" s="45">
        <v>6.8</v>
      </c>
      <c r="AB46" s="45">
        <v>3.6</v>
      </c>
      <c r="AC46" s="45">
        <v>1.5</v>
      </c>
      <c r="AD46" s="45">
        <v>82.7</v>
      </c>
      <c r="AE46" s="45">
        <v>82.7</v>
      </c>
      <c r="AF46" s="45">
        <v>3.7</v>
      </c>
      <c r="AG46" s="45">
        <v>13.3</v>
      </c>
      <c r="AH46" s="45">
        <v>3</v>
      </c>
      <c r="AI46" s="45">
        <v>2.1</v>
      </c>
      <c r="AJ46" s="45">
        <v>5.4</v>
      </c>
      <c r="AK46" s="45">
        <v>0.4</v>
      </c>
      <c r="AL46" s="45">
        <v>17.2</v>
      </c>
      <c r="AM46" s="45">
        <v>3.1</v>
      </c>
      <c r="AN46" s="45">
        <v>12.8</v>
      </c>
      <c r="AO46" s="45">
        <v>35.200000000000003</v>
      </c>
      <c r="AP46" s="45">
        <v>28.9</v>
      </c>
      <c r="AQ46" s="45">
        <v>42.5</v>
      </c>
      <c r="AR46" s="45">
        <v>28.7</v>
      </c>
      <c r="AS46" s="45">
        <v>18.3</v>
      </c>
      <c r="AT46" s="45">
        <v>1.3</v>
      </c>
      <c r="AU46" s="45">
        <v>4.9000000000000004</v>
      </c>
      <c r="AV46" s="45">
        <v>25.9</v>
      </c>
      <c r="AW46" s="45">
        <v>7.7</v>
      </c>
      <c r="AX46" s="45">
        <v>28</v>
      </c>
      <c r="AY46" s="45">
        <v>28</v>
      </c>
      <c r="AZ46" s="45">
        <v>36.6</v>
      </c>
      <c r="BA46" s="45">
        <v>10</v>
      </c>
      <c r="BB46" s="45">
        <v>6.4</v>
      </c>
      <c r="BC46" s="45">
        <v>11.2</v>
      </c>
      <c r="BD46" s="45">
        <v>8.1</v>
      </c>
      <c r="BE46" s="45">
        <v>19.399999999999999</v>
      </c>
      <c r="BF46" s="45">
        <v>26.9</v>
      </c>
      <c r="BG46" s="45">
        <v>0</v>
      </c>
      <c r="BH46" s="45">
        <v>9.4</v>
      </c>
      <c r="BI46" s="45">
        <v>45.2</v>
      </c>
      <c r="BJ46" s="45">
        <v>0.6</v>
      </c>
      <c r="BK46" s="45">
        <v>21.6</v>
      </c>
      <c r="BL46" s="45">
        <v>0.3</v>
      </c>
    </row>
    <row r="47" spans="1:64" ht="15">
      <c r="A47" s="33">
        <v>15</v>
      </c>
      <c r="B47" s="44" t="s">
        <v>172</v>
      </c>
      <c r="C47" s="28" t="s">
        <v>131</v>
      </c>
      <c r="D47" s="19" t="s">
        <v>170</v>
      </c>
      <c r="E47" s="45">
        <v>112.1</v>
      </c>
      <c r="F47" s="45">
        <v>130.19999999999999</v>
      </c>
      <c r="G47" s="45">
        <v>75.900000000000006</v>
      </c>
      <c r="H47" s="45">
        <v>200.9</v>
      </c>
      <c r="I47" s="45">
        <v>102.3</v>
      </c>
      <c r="J47" s="45">
        <v>48.872992000000004</v>
      </c>
      <c r="K47" s="45">
        <v>98.9</v>
      </c>
      <c r="L47" s="45">
        <v>94.8</v>
      </c>
      <c r="M47" s="45">
        <v>97.8</v>
      </c>
      <c r="N47" s="45">
        <v>141.69999999999999</v>
      </c>
      <c r="O47" s="45">
        <v>31.1</v>
      </c>
      <c r="P47" s="45">
        <v>67.900000000000006</v>
      </c>
      <c r="Q47" s="45">
        <v>73.7</v>
      </c>
      <c r="R47" s="45">
        <v>110.5</v>
      </c>
      <c r="S47" s="45">
        <v>147.30000000000001</v>
      </c>
      <c r="T47" s="45">
        <v>36.799999999999997</v>
      </c>
      <c r="U47" s="45">
        <v>62.9</v>
      </c>
      <c r="V47" s="45">
        <v>33.9</v>
      </c>
      <c r="W47" s="45">
        <v>199.9</v>
      </c>
      <c r="X47" s="45">
        <v>85.7</v>
      </c>
      <c r="Y47" s="45">
        <v>56.8</v>
      </c>
      <c r="Z47" s="45">
        <v>64.099999999999994</v>
      </c>
      <c r="AA47" s="45">
        <v>92.9</v>
      </c>
      <c r="AB47" s="45">
        <v>50</v>
      </c>
      <c r="AC47" s="45">
        <v>48.6</v>
      </c>
      <c r="AD47" s="45">
        <v>97.1</v>
      </c>
      <c r="AE47" s="45">
        <v>97.1</v>
      </c>
      <c r="AF47" s="45">
        <v>53.6</v>
      </c>
      <c r="AG47" s="45">
        <v>108.3</v>
      </c>
      <c r="AH47" s="45">
        <v>71.099999999999994</v>
      </c>
      <c r="AI47" s="45">
        <v>70.2</v>
      </c>
      <c r="AJ47" s="45">
        <v>134.80000000000001</v>
      </c>
      <c r="AK47" s="45">
        <v>11.8</v>
      </c>
      <c r="AL47" s="45">
        <v>56.8</v>
      </c>
      <c r="AM47" s="45">
        <v>75.3</v>
      </c>
      <c r="AN47" s="45">
        <v>61.5</v>
      </c>
      <c r="AO47" s="45">
        <v>39.299999999999997</v>
      </c>
      <c r="AP47" s="45">
        <v>178.7</v>
      </c>
      <c r="AQ47" s="45">
        <v>115.4</v>
      </c>
      <c r="AR47" s="45">
        <v>100</v>
      </c>
      <c r="AS47" s="45">
        <v>71.7</v>
      </c>
      <c r="AT47" s="45">
        <v>24.2</v>
      </c>
      <c r="AU47" s="45">
        <v>87.5</v>
      </c>
      <c r="AV47" s="45">
        <v>109.3</v>
      </c>
      <c r="AW47" s="45">
        <v>37.9</v>
      </c>
      <c r="AX47" s="45">
        <v>93.8</v>
      </c>
      <c r="AY47" s="45">
        <v>93.8</v>
      </c>
      <c r="AZ47" s="45">
        <v>109.9</v>
      </c>
      <c r="BA47" s="45">
        <v>54.8</v>
      </c>
      <c r="BB47" s="45">
        <v>66.2</v>
      </c>
      <c r="BC47" s="45">
        <v>136.6</v>
      </c>
      <c r="BD47" s="45">
        <v>27.3</v>
      </c>
      <c r="BE47" s="45">
        <v>65.5</v>
      </c>
      <c r="BF47" s="45">
        <v>106.1</v>
      </c>
      <c r="BG47" s="45">
        <v>61.1</v>
      </c>
      <c r="BH47" s="45">
        <v>37.200000000000003</v>
      </c>
      <c r="BI47" s="45">
        <v>63.4</v>
      </c>
      <c r="BJ47" s="45">
        <v>144.69999999999999</v>
      </c>
      <c r="BK47" s="45">
        <v>125</v>
      </c>
      <c r="BL47" s="45">
        <v>98.9</v>
      </c>
    </row>
    <row r="48" spans="1:64" ht="15">
      <c r="A48" s="33"/>
      <c r="B48" s="36" t="s">
        <v>173</v>
      </c>
      <c r="C48" s="28"/>
      <c r="D48" s="19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ht="15">
      <c r="A49" s="33">
        <v>16</v>
      </c>
      <c r="B49" s="46" t="s">
        <v>169</v>
      </c>
      <c r="C49" s="24" t="s">
        <v>131</v>
      </c>
      <c r="D49" s="24" t="s">
        <v>170</v>
      </c>
      <c r="E49" s="29">
        <v>7.36</v>
      </c>
      <c r="F49" s="29">
        <v>82.76</v>
      </c>
      <c r="G49" s="45">
        <v>15.63</v>
      </c>
      <c r="H49" s="29">
        <v>8.27</v>
      </c>
      <c r="I49" s="29">
        <v>16.97</v>
      </c>
      <c r="J49" s="29">
        <v>31.952274137951996</v>
      </c>
      <c r="K49" s="29">
        <v>43.02</v>
      </c>
      <c r="L49" s="45">
        <v>14.23</v>
      </c>
      <c r="M49" s="29">
        <v>31.9</v>
      </c>
      <c r="N49" s="45">
        <v>13.62</v>
      </c>
      <c r="O49" s="29">
        <v>114.5</v>
      </c>
      <c r="P49" s="45">
        <v>5.68</v>
      </c>
      <c r="Q49" s="29">
        <v>4.79</v>
      </c>
      <c r="R49" s="29">
        <v>6.34</v>
      </c>
      <c r="S49" s="29">
        <v>4.76</v>
      </c>
      <c r="T49" s="29">
        <v>0.36</v>
      </c>
      <c r="U49" s="29">
        <v>1.94</v>
      </c>
      <c r="V49" s="29">
        <v>1.7</v>
      </c>
      <c r="W49" s="45">
        <v>100.23</v>
      </c>
      <c r="X49" s="29">
        <v>3.72</v>
      </c>
      <c r="Y49" s="45">
        <v>15.69</v>
      </c>
      <c r="Z49" s="29">
        <v>4.66</v>
      </c>
      <c r="AA49" s="29">
        <v>8.23</v>
      </c>
      <c r="AB49" s="29">
        <v>3.52</v>
      </c>
      <c r="AC49" s="29">
        <v>10.63</v>
      </c>
      <c r="AD49" s="29">
        <v>48.65</v>
      </c>
      <c r="AE49" s="29">
        <v>48.43</v>
      </c>
      <c r="AF49" s="45">
        <v>15.69</v>
      </c>
      <c r="AG49" s="29">
        <v>32.630000000000003</v>
      </c>
      <c r="AH49" s="45">
        <v>14.65</v>
      </c>
      <c r="AI49" s="29">
        <v>20.3</v>
      </c>
      <c r="AJ49" s="29">
        <v>1.9</v>
      </c>
      <c r="AK49" s="45">
        <v>4.6900000000000004</v>
      </c>
      <c r="AL49" s="29">
        <v>22.89</v>
      </c>
      <c r="AM49" s="29">
        <v>6.02</v>
      </c>
      <c r="AN49" s="29">
        <v>2.62</v>
      </c>
      <c r="AO49" s="45">
        <v>12.36</v>
      </c>
      <c r="AP49" s="29">
        <v>5.37</v>
      </c>
      <c r="AQ49" s="29">
        <v>3.46</v>
      </c>
      <c r="AR49" s="29">
        <v>88.14</v>
      </c>
      <c r="AS49" s="29">
        <v>18.43</v>
      </c>
      <c r="AT49" s="29">
        <v>11.42</v>
      </c>
      <c r="AU49" s="29">
        <v>41.8</v>
      </c>
      <c r="AV49" s="29">
        <v>16.079999999999998</v>
      </c>
      <c r="AW49" s="29">
        <v>21.36</v>
      </c>
      <c r="AX49" s="29">
        <v>27.14</v>
      </c>
      <c r="AY49" s="29">
        <v>28.19</v>
      </c>
      <c r="AZ49" s="29">
        <v>93.73</v>
      </c>
      <c r="BA49" s="29">
        <v>45.34</v>
      </c>
      <c r="BB49" s="45">
        <v>35.6</v>
      </c>
      <c r="BC49" s="29">
        <v>72.19</v>
      </c>
      <c r="BD49" s="45">
        <v>5.12</v>
      </c>
      <c r="BE49" s="29">
        <v>20.75</v>
      </c>
      <c r="BF49" s="29">
        <v>50.77</v>
      </c>
      <c r="BG49" s="29">
        <v>4.12</v>
      </c>
      <c r="BH49" s="45">
        <v>5.69</v>
      </c>
      <c r="BI49" s="29">
        <v>31.53</v>
      </c>
      <c r="BJ49" s="45">
        <v>0</v>
      </c>
      <c r="BK49" s="29">
        <v>42.02</v>
      </c>
      <c r="BL49" s="29">
        <v>4.09</v>
      </c>
    </row>
    <row r="50" spans="1:64" ht="15">
      <c r="A50" s="33">
        <v>17</v>
      </c>
      <c r="B50" s="46" t="s">
        <v>171</v>
      </c>
      <c r="C50" s="24" t="s">
        <v>131</v>
      </c>
      <c r="D50" s="24" t="s">
        <v>170</v>
      </c>
      <c r="E50" s="29">
        <v>16.899999999999999</v>
      </c>
      <c r="F50" s="29">
        <v>2.84</v>
      </c>
      <c r="G50" s="29">
        <v>0</v>
      </c>
      <c r="H50" s="29">
        <v>62.99</v>
      </c>
      <c r="I50" s="29">
        <v>0</v>
      </c>
      <c r="J50" s="29">
        <v>20.036199999999997</v>
      </c>
      <c r="K50" s="29">
        <v>6.16</v>
      </c>
      <c r="L50" s="29">
        <v>20.21</v>
      </c>
      <c r="M50" s="45">
        <v>0</v>
      </c>
      <c r="N50" s="29">
        <v>16.78</v>
      </c>
      <c r="O50" s="29">
        <v>9.6300000000000008</v>
      </c>
      <c r="P50" s="45">
        <v>8.9600000000000009</v>
      </c>
      <c r="Q50" s="45">
        <v>1.59</v>
      </c>
      <c r="R50" s="45">
        <v>3.45</v>
      </c>
      <c r="S50" s="45">
        <v>4.26</v>
      </c>
      <c r="T50" s="45">
        <v>0.71</v>
      </c>
      <c r="U50" s="45">
        <v>10.36</v>
      </c>
      <c r="V50" s="45">
        <v>4.2300000000000004</v>
      </c>
      <c r="W50" s="29">
        <v>75.05</v>
      </c>
      <c r="X50" s="29">
        <v>32.159999999999997</v>
      </c>
      <c r="Y50" s="45">
        <v>0</v>
      </c>
      <c r="Z50" s="45">
        <v>0</v>
      </c>
      <c r="AA50" s="29">
        <v>6.73</v>
      </c>
      <c r="AB50" s="29">
        <v>3.4</v>
      </c>
      <c r="AC50" s="29">
        <v>1.31</v>
      </c>
      <c r="AD50" s="29">
        <v>72.14</v>
      </c>
      <c r="AE50" s="29">
        <v>72.14</v>
      </c>
      <c r="AF50" s="29">
        <v>3.23</v>
      </c>
      <c r="AG50" s="29">
        <v>11.57</v>
      </c>
      <c r="AH50" s="29">
        <v>2.63</v>
      </c>
      <c r="AI50" s="29">
        <v>1.82</v>
      </c>
      <c r="AJ50" s="45">
        <v>2.56</v>
      </c>
      <c r="AK50" s="29">
        <v>0.37</v>
      </c>
      <c r="AL50" s="29">
        <v>14.98</v>
      </c>
      <c r="AM50" s="29">
        <v>2.7</v>
      </c>
      <c r="AN50" s="29">
        <v>11.68</v>
      </c>
      <c r="AO50" s="29">
        <v>30.91</v>
      </c>
      <c r="AP50" s="29">
        <v>25.05</v>
      </c>
      <c r="AQ50" s="29">
        <v>37.049999999999997</v>
      </c>
      <c r="AR50" s="29">
        <v>25.04</v>
      </c>
      <c r="AS50" s="29">
        <v>16</v>
      </c>
      <c r="AT50" s="29">
        <v>1.1000000000000001</v>
      </c>
      <c r="AU50" s="29">
        <v>4.32</v>
      </c>
      <c r="AV50" s="29">
        <v>22.57</v>
      </c>
      <c r="AW50" s="29">
        <v>6.69</v>
      </c>
      <c r="AX50" s="29">
        <v>24.39</v>
      </c>
      <c r="AY50" s="29">
        <v>24.39</v>
      </c>
      <c r="AZ50" s="29">
        <v>31.95</v>
      </c>
      <c r="BA50" s="29">
        <v>8.6999999999999993</v>
      </c>
      <c r="BB50" s="29">
        <v>5.56</v>
      </c>
      <c r="BC50" s="29">
        <v>9.7899999999999991</v>
      </c>
      <c r="BD50" s="29">
        <v>7.06</v>
      </c>
      <c r="BE50" s="29">
        <v>16.940000000000001</v>
      </c>
      <c r="BF50" s="29">
        <v>3.88</v>
      </c>
      <c r="BG50" s="29">
        <v>0</v>
      </c>
      <c r="BH50" s="29">
        <v>8.24</v>
      </c>
      <c r="BI50" s="29">
        <v>39.39</v>
      </c>
      <c r="BJ50" s="29">
        <v>0.56000000000000005</v>
      </c>
      <c r="BK50" s="29">
        <v>19.260000000000002</v>
      </c>
      <c r="BL50" s="29">
        <v>0.26</v>
      </c>
    </row>
    <row r="51" spans="1:64" ht="15">
      <c r="A51" s="33">
        <v>18</v>
      </c>
      <c r="B51" s="46" t="s">
        <v>172</v>
      </c>
      <c r="C51" s="24" t="s">
        <v>131</v>
      </c>
      <c r="D51" s="24" t="s">
        <v>170</v>
      </c>
      <c r="E51" s="29">
        <v>39.229999999999997</v>
      </c>
      <c r="F51" s="29">
        <v>41.65</v>
      </c>
      <c r="G51" s="29">
        <v>2.34</v>
      </c>
      <c r="H51" s="29">
        <v>35.049999999999997</v>
      </c>
      <c r="I51" s="29">
        <v>22.05</v>
      </c>
      <c r="J51" s="29">
        <v>0</v>
      </c>
      <c r="K51" s="29">
        <v>13.2</v>
      </c>
      <c r="L51" s="29">
        <v>19.46</v>
      </c>
      <c r="M51" s="29">
        <v>20.07</v>
      </c>
      <c r="N51" s="29">
        <v>61.39</v>
      </c>
      <c r="O51" s="29">
        <v>6.71</v>
      </c>
      <c r="P51" s="29">
        <v>1.39</v>
      </c>
      <c r="Q51" s="29">
        <v>7.5</v>
      </c>
      <c r="R51" s="29">
        <v>15.48</v>
      </c>
      <c r="S51" s="29">
        <v>31.92</v>
      </c>
      <c r="T51" s="29">
        <v>7.98</v>
      </c>
      <c r="U51" s="29">
        <v>21.23</v>
      </c>
      <c r="V51" s="29">
        <v>11.43</v>
      </c>
      <c r="W51" s="29">
        <v>82.46</v>
      </c>
      <c r="X51" s="29">
        <v>35.340000000000003</v>
      </c>
      <c r="Y51" s="29">
        <v>5.33</v>
      </c>
      <c r="Z51" s="29">
        <v>6.01</v>
      </c>
      <c r="AA51" s="29">
        <v>18.87</v>
      </c>
      <c r="AB51" s="29">
        <v>6.2</v>
      </c>
      <c r="AC51" s="29">
        <v>4.99</v>
      </c>
      <c r="AD51" s="29">
        <v>16.940000000000001</v>
      </c>
      <c r="AE51" s="29">
        <v>19.920000000000002</v>
      </c>
      <c r="AF51" s="29">
        <v>30.82</v>
      </c>
      <c r="AG51" s="29">
        <v>6.67</v>
      </c>
      <c r="AH51" s="29">
        <v>40.840000000000003</v>
      </c>
      <c r="AI51" s="29">
        <v>7.2</v>
      </c>
      <c r="AJ51" s="29">
        <v>28.24</v>
      </c>
      <c r="AK51" s="29">
        <v>0.96</v>
      </c>
      <c r="AL51" s="29">
        <v>4.08</v>
      </c>
      <c r="AM51" s="29">
        <v>5.41</v>
      </c>
      <c r="AN51" s="29">
        <v>9.77</v>
      </c>
      <c r="AO51" s="29">
        <v>22.12</v>
      </c>
      <c r="AP51" s="29">
        <v>24.09</v>
      </c>
      <c r="AQ51" s="29">
        <v>11.84</v>
      </c>
      <c r="AR51" s="29">
        <v>10.26</v>
      </c>
      <c r="AS51" s="29">
        <v>12.5</v>
      </c>
      <c r="AT51" s="29">
        <v>7.7</v>
      </c>
      <c r="AU51" s="29">
        <v>27.83</v>
      </c>
      <c r="AV51" s="29">
        <v>12.34</v>
      </c>
      <c r="AW51" s="29">
        <v>6.61</v>
      </c>
      <c r="AX51" s="29">
        <v>5.77</v>
      </c>
      <c r="AY51" s="29">
        <v>5.77</v>
      </c>
      <c r="AZ51" s="29">
        <v>21.42</v>
      </c>
      <c r="BA51" s="29">
        <v>2.81</v>
      </c>
      <c r="BB51" s="29">
        <v>3.4</v>
      </c>
      <c r="BC51" s="29">
        <v>26.63</v>
      </c>
      <c r="BD51" s="29">
        <v>1.68</v>
      </c>
      <c r="BE51" s="29">
        <v>4.04</v>
      </c>
      <c r="BF51" s="29">
        <v>55.62</v>
      </c>
      <c r="BG51" s="29">
        <v>1.25</v>
      </c>
      <c r="BH51" s="29">
        <v>0.76</v>
      </c>
      <c r="BI51" s="29">
        <v>3.25</v>
      </c>
      <c r="BJ51" s="29">
        <v>7.42</v>
      </c>
      <c r="BK51" s="29">
        <v>27.45</v>
      </c>
      <c r="BL51" s="29">
        <v>5.07</v>
      </c>
    </row>
    <row r="52" spans="1:64" ht="15">
      <c r="A52" s="47"/>
      <c r="B52" s="36" t="s">
        <v>174</v>
      </c>
      <c r="C52" s="48"/>
      <c r="D52" s="48"/>
      <c r="E52" s="29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</row>
    <row r="53" spans="1:64" ht="15">
      <c r="A53" s="37">
        <v>19</v>
      </c>
      <c r="B53" s="38" t="s">
        <v>175</v>
      </c>
      <c r="C53" s="19" t="s">
        <v>147</v>
      </c>
      <c r="D53" s="19" t="s">
        <v>176</v>
      </c>
      <c r="E53" s="20">
        <v>3727.46</v>
      </c>
      <c r="F53" s="21">
        <v>15393.7</v>
      </c>
      <c r="G53" s="21">
        <v>10117.14</v>
      </c>
      <c r="H53" s="21">
        <v>1306.96</v>
      </c>
      <c r="I53" s="21">
        <v>2258.1</v>
      </c>
      <c r="J53" s="21">
        <v>671.38</v>
      </c>
      <c r="K53" s="21">
        <v>354.7</v>
      </c>
      <c r="L53" s="21">
        <v>3152.46</v>
      </c>
      <c r="M53" s="21">
        <v>0</v>
      </c>
      <c r="N53" s="21">
        <v>0</v>
      </c>
      <c r="O53" s="21">
        <v>0</v>
      </c>
      <c r="P53" s="21">
        <v>4642.91</v>
      </c>
      <c r="Q53" s="21">
        <v>8623.9</v>
      </c>
      <c r="R53" s="21">
        <v>22934.28</v>
      </c>
      <c r="S53" s="21">
        <v>12469.147000000001</v>
      </c>
      <c r="T53" s="21">
        <v>758.2</v>
      </c>
      <c r="U53" s="21">
        <v>1221.17</v>
      </c>
      <c r="V53" s="21">
        <v>280.48</v>
      </c>
      <c r="W53" s="21">
        <v>10963.58</v>
      </c>
      <c r="X53" s="21">
        <v>14860.75</v>
      </c>
      <c r="Y53" s="21">
        <v>6321.7</v>
      </c>
      <c r="Z53" s="21">
        <v>8558.83</v>
      </c>
      <c r="AA53" s="21">
        <v>3232.97</v>
      </c>
      <c r="AB53" s="21">
        <v>5521.39</v>
      </c>
      <c r="AC53" s="21">
        <v>6207.96</v>
      </c>
      <c r="AD53" s="21">
        <v>2547.11</v>
      </c>
      <c r="AE53" s="21">
        <v>3991.38</v>
      </c>
      <c r="AF53" s="21">
        <v>2588.6999999999998</v>
      </c>
      <c r="AG53" s="21">
        <v>5555.94</v>
      </c>
      <c r="AH53" s="21">
        <v>2377.34</v>
      </c>
      <c r="AI53" s="21">
        <v>2862.58</v>
      </c>
      <c r="AJ53" s="21">
        <v>1511.59</v>
      </c>
      <c r="AK53" s="21">
        <v>410.43</v>
      </c>
      <c r="AL53" s="21">
        <v>6220.42</v>
      </c>
      <c r="AM53" s="21">
        <v>3855.79</v>
      </c>
      <c r="AN53" s="21">
        <v>16036.22</v>
      </c>
      <c r="AO53" s="21">
        <v>3930.64</v>
      </c>
      <c r="AP53" s="21">
        <v>11594.64</v>
      </c>
      <c r="AQ53" s="21">
        <v>1238.3599999999999</v>
      </c>
      <c r="AR53" s="21">
        <v>0</v>
      </c>
      <c r="AS53" s="21">
        <v>0</v>
      </c>
      <c r="AT53" s="21">
        <v>183.49</v>
      </c>
      <c r="AU53" s="21">
        <v>4923.2700000000004</v>
      </c>
      <c r="AV53" s="21">
        <v>0</v>
      </c>
      <c r="AW53" s="21">
        <v>3383.48</v>
      </c>
      <c r="AX53" s="21">
        <v>0</v>
      </c>
      <c r="AY53" s="21">
        <v>0</v>
      </c>
      <c r="AZ53" s="21">
        <v>1103.3699999999999</v>
      </c>
      <c r="BA53" s="21">
        <v>677.04</v>
      </c>
      <c r="BB53" s="21">
        <v>4064.78</v>
      </c>
      <c r="BC53" s="21">
        <v>6946.5</v>
      </c>
      <c r="BD53" s="21">
        <v>0</v>
      </c>
      <c r="BE53" s="21">
        <v>3952.21</v>
      </c>
      <c r="BF53" s="21">
        <v>2261.9299999999998</v>
      </c>
      <c r="BG53" s="21">
        <v>303.33</v>
      </c>
      <c r="BH53" s="21">
        <v>1144.21</v>
      </c>
      <c r="BI53" s="21">
        <v>2922.91</v>
      </c>
      <c r="BJ53" s="21">
        <v>505.11</v>
      </c>
      <c r="BK53" s="21">
        <v>6521.19</v>
      </c>
      <c r="BL53" s="21">
        <v>5475.41</v>
      </c>
    </row>
    <row r="54" spans="1:64" ht="15">
      <c r="A54" s="33">
        <v>20</v>
      </c>
      <c r="B54" s="44" t="s">
        <v>177</v>
      </c>
      <c r="C54" s="28" t="s">
        <v>107</v>
      </c>
      <c r="D54" s="18" t="s">
        <v>176</v>
      </c>
      <c r="E54" s="20">
        <v>6</v>
      </c>
      <c r="F54" s="20">
        <v>13</v>
      </c>
      <c r="G54" s="20">
        <v>8</v>
      </c>
      <c r="H54" s="20">
        <v>3</v>
      </c>
      <c r="I54" s="20">
        <v>4</v>
      </c>
      <c r="J54" s="20">
        <v>1</v>
      </c>
      <c r="K54" s="20">
        <v>1</v>
      </c>
      <c r="L54" s="20">
        <v>4</v>
      </c>
      <c r="M54" s="20">
        <v>0</v>
      </c>
      <c r="N54" s="20">
        <v>0</v>
      </c>
      <c r="O54" s="20">
        <v>0</v>
      </c>
      <c r="P54" s="20">
        <v>6</v>
      </c>
      <c r="Q54" s="21">
        <v>12</v>
      </c>
      <c r="R54" s="21">
        <v>16</v>
      </c>
      <c r="S54" s="21">
        <v>7</v>
      </c>
      <c r="T54" s="21">
        <v>1</v>
      </c>
      <c r="U54" s="21">
        <v>1</v>
      </c>
      <c r="V54" s="21">
        <v>2</v>
      </c>
      <c r="W54" s="21">
        <v>6</v>
      </c>
      <c r="X54" s="21">
        <v>10</v>
      </c>
      <c r="Y54" s="21">
        <v>6</v>
      </c>
      <c r="Z54" s="21">
        <v>7</v>
      </c>
      <c r="AA54" s="21">
        <v>4</v>
      </c>
      <c r="AB54" s="21">
        <v>6</v>
      </c>
      <c r="AC54" s="21">
        <v>3</v>
      </c>
      <c r="AD54" s="21">
        <v>1</v>
      </c>
      <c r="AE54" s="21">
        <v>4</v>
      </c>
      <c r="AF54" s="21">
        <v>1</v>
      </c>
      <c r="AG54" s="21">
        <v>4</v>
      </c>
      <c r="AH54" s="21">
        <v>2</v>
      </c>
      <c r="AI54" s="21">
        <v>2</v>
      </c>
      <c r="AJ54" s="21">
        <v>4</v>
      </c>
      <c r="AK54" s="21">
        <v>1</v>
      </c>
      <c r="AL54" s="21">
        <v>11</v>
      </c>
      <c r="AM54" s="21">
        <v>6</v>
      </c>
      <c r="AN54" s="21">
        <v>11</v>
      </c>
      <c r="AO54" s="21">
        <v>3</v>
      </c>
      <c r="AP54" s="21">
        <v>15</v>
      </c>
      <c r="AQ54" s="21">
        <v>2</v>
      </c>
      <c r="AR54" s="21">
        <v>0</v>
      </c>
      <c r="AS54" s="21">
        <v>0</v>
      </c>
      <c r="AT54" s="21">
        <v>0</v>
      </c>
      <c r="AU54" s="21">
        <v>7</v>
      </c>
      <c r="AV54" s="21">
        <v>0</v>
      </c>
      <c r="AW54" s="21">
        <v>6</v>
      </c>
      <c r="AX54" s="21">
        <v>0</v>
      </c>
      <c r="AY54" s="21">
        <v>0</v>
      </c>
      <c r="AZ54" s="21">
        <v>0</v>
      </c>
      <c r="BA54" s="21">
        <v>2</v>
      </c>
      <c r="BB54" s="21">
        <v>5</v>
      </c>
      <c r="BC54" s="21">
        <v>7</v>
      </c>
      <c r="BD54" s="21">
        <v>0</v>
      </c>
      <c r="BE54" s="21">
        <v>5</v>
      </c>
      <c r="BF54" s="21">
        <v>2</v>
      </c>
      <c r="BG54" s="21">
        <v>1</v>
      </c>
      <c r="BH54" s="21">
        <v>2</v>
      </c>
      <c r="BI54" s="21">
        <v>3</v>
      </c>
      <c r="BJ54" s="21">
        <v>1</v>
      </c>
      <c r="BK54" s="21">
        <v>7</v>
      </c>
      <c r="BL54" s="21">
        <v>4</v>
      </c>
    </row>
    <row r="55" spans="1:64" ht="15">
      <c r="A55" s="33">
        <v>21</v>
      </c>
      <c r="B55" s="44" t="s">
        <v>178</v>
      </c>
      <c r="C55" s="28" t="s">
        <v>107</v>
      </c>
      <c r="D55" s="18" t="s">
        <v>179</v>
      </c>
      <c r="E55" s="20">
        <v>10</v>
      </c>
      <c r="F55" s="20">
        <v>11</v>
      </c>
      <c r="G55" s="20">
        <v>7</v>
      </c>
      <c r="H55" s="20">
        <v>8</v>
      </c>
      <c r="I55" s="20">
        <v>5</v>
      </c>
      <c r="J55" s="20">
        <v>3</v>
      </c>
      <c r="K55" s="20">
        <v>5</v>
      </c>
      <c r="L55" s="20">
        <v>6</v>
      </c>
      <c r="M55" s="20">
        <v>7</v>
      </c>
      <c r="N55" s="20">
        <v>5</v>
      </c>
      <c r="O55" s="20">
        <v>7</v>
      </c>
      <c r="P55" s="20">
        <v>7</v>
      </c>
      <c r="Q55" s="21">
        <v>7</v>
      </c>
      <c r="R55" s="21">
        <v>6</v>
      </c>
      <c r="S55" s="21">
        <v>8</v>
      </c>
      <c r="T55" s="21">
        <v>4</v>
      </c>
      <c r="U55" s="21">
        <v>5</v>
      </c>
      <c r="V55" s="21">
        <v>4</v>
      </c>
      <c r="W55" s="21">
        <v>9</v>
      </c>
      <c r="X55" s="21">
        <v>10</v>
      </c>
      <c r="Y55" s="21">
        <v>5</v>
      </c>
      <c r="Z55" s="21">
        <v>7</v>
      </c>
      <c r="AA55" s="21">
        <v>6</v>
      </c>
      <c r="AB55" s="21">
        <v>6</v>
      </c>
      <c r="AC55" s="21">
        <v>5</v>
      </c>
      <c r="AD55" s="21">
        <v>9</v>
      </c>
      <c r="AE55" s="21">
        <v>10</v>
      </c>
      <c r="AF55" s="21">
        <v>3</v>
      </c>
      <c r="AG55" s="21">
        <v>10</v>
      </c>
      <c r="AH55" s="21">
        <v>5</v>
      </c>
      <c r="AI55" s="21">
        <v>5</v>
      </c>
      <c r="AJ55" s="21">
        <v>11</v>
      </c>
      <c r="AK55" s="21">
        <v>2</v>
      </c>
      <c r="AL55" s="21">
        <v>6</v>
      </c>
      <c r="AM55" s="21">
        <v>7</v>
      </c>
      <c r="AN55" s="21">
        <v>7</v>
      </c>
      <c r="AO55" s="21">
        <v>8</v>
      </c>
      <c r="AP55" s="21">
        <v>14</v>
      </c>
      <c r="AQ55" s="21">
        <v>8</v>
      </c>
      <c r="AR55" s="21">
        <v>11</v>
      </c>
      <c r="AS55" s="21">
        <v>8</v>
      </c>
      <c r="AT55" s="21">
        <v>2</v>
      </c>
      <c r="AU55" s="21">
        <v>7</v>
      </c>
      <c r="AV55" s="21">
        <v>8</v>
      </c>
      <c r="AW55" s="21">
        <v>2</v>
      </c>
      <c r="AX55" s="21">
        <v>1</v>
      </c>
      <c r="AY55" s="21">
        <v>8</v>
      </c>
      <c r="AZ55" s="21">
        <v>11</v>
      </c>
      <c r="BA55" s="21">
        <v>7</v>
      </c>
      <c r="BB55" s="21">
        <v>7</v>
      </c>
      <c r="BC55" s="21">
        <v>7</v>
      </c>
      <c r="BD55" s="21">
        <v>5</v>
      </c>
      <c r="BE55" s="21">
        <v>7</v>
      </c>
      <c r="BF55" s="21">
        <v>10</v>
      </c>
      <c r="BG55" s="21">
        <v>5</v>
      </c>
      <c r="BH55" s="21">
        <v>5</v>
      </c>
      <c r="BI55" s="21">
        <v>7</v>
      </c>
      <c r="BJ55" s="21">
        <v>7</v>
      </c>
      <c r="BK55" s="21">
        <v>10</v>
      </c>
      <c r="BL55" s="21">
        <v>7</v>
      </c>
    </row>
    <row r="56" spans="1:64" ht="15">
      <c r="A56" s="33"/>
      <c r="B56" s="36" t="s">
        <v>180</v>
      </c>
      <c r="C56" s="28"/>
      <c r="D56" s="18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35"/>
      <c r="T56" s="20"/>
      <c r="U56" s="20"/>
      <c r="V56" s="20"/>
      <c r="W56" s="20"/>
      <c r="X56" s="20"/>
      <c r="Y56" s="20"/>
      <c r="Z56" s="20"/>
      <c r="AA56" s="35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64" ht="15">
      <c r="A57" s="33">
        <v>22</v>
      </c>
      <c r="B57" s="44" t="s">
        <v>181</v>
      </c>
      <c r="C57" s="28" t="s">
        <v>131</v>
      </c>
      <c r="D57" s="19" t="s">
        <v>182</v>
      </c>
      <c r="E57" s="29">
        <v>6.9</v>
      </c>
      <c r="F57" s="29">
        <v>9.11</v>
      </c>
      <c r="G57" s="29">
        <v>1.64</v>
      </c>
      <c r="H57" s="29">
        <v>36.590000000000003</v>
      </c>
      <c r="I57" s="29">
        <v>5.21</v>
      </c>
      <c r="J57" s="29">
        <v>13.922924999999999</v>
      </c>
      <c r="K57" s="29">
        <v>5.49</v>
      </c>
      <c r="L57" s="29">
        <v>7.36</v>
      </c>
      <c r="M57" s="29">
        <v>5.39</v>
      </c>
      <c r="N57" s="29">
        <v>26.994487500000002</v>
      </c>
      <c r="O57" s="29">
        <v>13.95</v>
      </c>
      <c r="P57" s="29">
        <v>2.4308999999999998</v>
      </c>
      <c r="Q57" s="21">
        <v>2.2799999999999998</v>
      </c>
      <c r="R57" s="21">
        <v>2.77</v>
      </c>
      <c r="S57" s="35">
        <v>4.42</v>
      </c>
      <c r="T57" s="21">
        <v>4.42</v>
      </c>
      <c r="U57" s="21">
        <v>9.23</v>
      </c>
      <c r="V57" s="21">
        <v>9.23</v>
      </c>
      <c r="W57" s="21">
        <v>8.68</v>
      </c>
      <c r="X57" s="21">
        <v>8.68</v>
      </c>
      <c r="Y57" s="21">
        <v>7.76</v>
      </c>
      <c r="Z57" s="21">
        <v>7.76</v>
      </c>
      <c r="AA57" s="35">
        <v>8.67</v>
      </c>
      <c r="AB57" s="21">
        <v>8.67</v>
      </c>
      <c r="AC57" s="21">
        <v>7.05</v>
      </c>
      <c r="AD57" s="21">
        <v>8.9</v>
      </c>
      <c r="AE57" s="21">
        <v>1.52</v>
      </c>
      <c r="AF57" s="21">
        <v>7.05</v>
      </c>
      <c r="AG57" s="21">
        <v>7.75</v>
      </c>
      <c r="AH57" s="21">
        <v>5.32</v>
      </c>
      <c r="AI57" s="21">
        <v>5.32</v>
      </c>
      <c r="AJ57" s="21">
        <v>5.01</v>
      </c>
      <c r="AK57" s="21">
        <v>16.059999999999999</v>
      </c>
      <c r="AL57" s="21">
        <v>2.38</v>
      </c>
      <c r="AM57" s="21">
        <v>16.059999999999999</v>
      </c>
      <c r="AN57" s="21">
        <v>3.56</v>
      </c>
      <c r="AO57" s="21">
        <v>3.18</v>
      </c>
      <c r="AP57" s="21">
        <v>3.56</v>
      </c>
      <c r="AQ57" s="21">
        <v>9.56</v>
      </c>
      <c r="AR57" s="21">
        <v>4.6399999999999997</v>
      </c>
      <c r="AS57" s="21">
        <v>6.75</v>
      </c>
      <c r="AT57" s="21">
        <v>8.39</v>
      </c>
      <c r="AU57" s="21">
        <v>8.39</v>
      </c>
      <c r="AV57" s="21">
        <v>17.03</v>
      </c>
      <c r="AW57" s="21">
        <v>6.75</v>
      </c>
      <c r="AX57" s="21">
        <v>13.33</v>
      </c>
      <c r="AY57" s="21">
        <v>13.33</v>
      </c>
      <c r="AZ57" s="21">
        <v>9.14</v>
      </c>
      <c r="BA57" s="21">
        <v>5.41</v>
      </c>
      <c r="BB57" s="21">
        <v>6.3</v>
      </c>
      <c r="BC57" s="21">
        <v>6.44</v>
      </c>
      <c r="BD57" s="21">
        <v>10.11</v>
      </c>
      <c r="BE57" s="21">
        <v>10.11</v>
      </c>
      <c r="BF57" s="21">
        <v>10.42</v>
      </c>
      <c r="BG57" s="21">
        <v>5.45</v>
      </c>
      <c r="BH57" s="21">
        <v>5.45</v>
      </c>
      <c r="BI57" s="21">
        <v>6.6</v>
      </c>
      <c r="BJ57" s="21">
        <v>10.56</v>
      </c>
      <c r="BK57" s="21">
        <v>14.68</v>
      </c>
      <c r="BL57" s="21">
        <v>8.58</v>
      </c>
    </row>
    <row r="58" spans="1:64" ht="15">
      <c r="A58" s="33">
        <v>23</v>
      </c>
      <c r="B58" s="44" t="s">
        <v>183</v>
      </c>
      <c r="C58" s="28" t="s">
        <v>131</v>
      </c>
      <c r="D58" s="19" t="s">
        <v>182</v>
      </c>
      <c r="E58" s="29">
        <v>1.17</v>
      </c>
      <c r="F58" s="29">
        <v>2.14</v>
      </c>
      <c r="G58" s="29">
        <v>0.71</v>
      </c>
      <c r="H58" s="29">
        <v>4.8899999999999997</v>
      </c>
      <c r="I58" s="29">
        <v>0.86</v>
      </c>
      <c r="J58" s="29">
        <v>2.4598901249999998</v>
      </c>
      <c r="K58" s="29">
        <v>0.68</v>
      </c>
      <c r="L58" s="29">
        <v>1.1599999999999999</v>
      </c>
      <c r="M58" s="29">
        <v>0.46</v>
      </c>
      <c r="N58" s="29">
        <v>3.18</v>
      </c>
      <c r="O58" s="29">
        <v>1.37</v>
      </c>
      <c r="P58" s="29">
        <v>0.38</v>
      </c>
      <c r="Q58" s="21">
        <v>0.13</v>
      </c>
      <c r="R58" s="21">
        <v>0.2</v>
      </c>
      <c r="S58" s="35">
        <v>0.35</v>
      </c>
      <c r="T58" s="21">
        <v>0.09</v>
      </c>
      <c r="U58" s="21">
        <v>1.08</v>
      </c>
      <c r="V58" s="21">
        <v>0.57999999999999996</v>
      </c>
      <c r="W58" s="21">
        <v>1.1599999999999999</v>
      </c>
      <c r="X58" s="21">
        <v>0.5</v>
      </c>
      <c r="Y58" s="21">
        <v>0.78</v>
      </c>
      <c r="Z58" s="21">
        <v>0.88</v>
      </c>
      <c r="AA58" s="35">
        <v>0.36</v>
      </c>
      <c r="AB58" s="21">
        <v>0.19</v>
      </c>
      <c r="AC58" s="21">
        <v>0.39</v>
      </c>
      <c r="AD58" s="21">
        <v>1.69</v>
      </c>
      <c r="AE58" s="21">
        <v>0.39</v>
      </c>
      <c r="AF58" s="21">
        <v>0.35</v>
      </c>
      <c r="AG58" s="21">
        <v>0.37</v>
      </c>
      <c r="AH58" s="21">
        <v>0.7</v>
      </c>
      <c r="AI58" s="21">
        <v>0.9</v>
      </c>
      <c r="AJ58" s="21">
        <v>1.42</v>
      </c>
      <c r="AK58" s="21">
        <v>0.27</v>
      </c>
      <c r="AL58" s="21">
        <v>0.1</v>
      </c>
      <c r="AM58" s="21">
        <v>1.72</v>
      </c>
      <c r="AN58" s="21">
        <v>0.19</v>
      </c>
      <c r="AO58" s="21">
        <v>0.68</v>
      </c>
      <c r="AP58" s="21">
        <v>0.92</v>
      </c>
      <c r="AQ58" s="21">
        <v>1.1299999999999999</v>
      </c>
      <c r="AR58" s="21">
        <v>1.72</v>
      </c>
      <c r="AS58" s="21">
        <v>0.48</v>
      </c>
      <c r="AT58" s="21">
        <v>0.51</v>
      </c>
      <c r="AU58" s="21">
        <v>1.83</v>
      </c>
      <c r="AV58" s="21">
        <v>1.0900000000000001</v>
      </c>
      <c r="AW58" s="21">
        <v>0.47</v>
      </c>
      <c r="AX58" s="21">
        <v>1.36</v>
      </c>
      <c r="AY58" s="21">
        <v>1.36</v>
      </c>
      <c r="AZ58" s="21">
        <v>1.27</v>
      </c>
      <c r="BA58" s="21">
        <v>0.92</v>
      </c>
      <c r="BB58" s="21">
        <v>0.46</v>
      </c>
      <c r="BC58" s="21">
        <v>0.37</v>
      </c>
      <c r="BD58" s="21">
        <v>0.18</v>
      </c>
      <c r="BE58" s="21">
        <v>0.44</v>
      </c>
      <c r="BF58" s="21">
        <v>1.45</v>
      </c>
      <c r="BG58" s="21">
        <v>0.74</v>
      </c>
      <c r="BH58" s="21">
        <v>0.27</v>
      </c>
      <c r="BI58" s="21">
        <v>0.78</v>
      </c>
      <c r="BJ58" s="21">
        <v>0.91</v>
      </c>
      <c r="BK58" s="21">
        <v>0.96</v>
      </c>
      <c r="BL58" s="21">
        <v>0.31</v>
      </c>
    </row>
    <row r="59" spans="1:64" ht="15">
      <c r="A59" s="33">
        <v>24</v>
      </c>
      <c r="B59" s="44" t="s">
        <v>184</v>
      </c>
      <c r="C59" s="28" t="s">
        <v>131</v>
      </c>
      <c r="D59" s="19" t="s">
        <v>182</v>
      </c>
      <c r="E59" s="29">
        <v>498.14</v>
      </c>
      <c r="F59" s="29">
        <v>656.82</v>
      </c>
      <c r="G59" s="29">
        <v>319.07</v>
      </c>
      <c r="H59" s="29">
        <v>206.41</v>
      </c>
      <c r="I59" s="29">
        <v>258.54000000000002</v>
      </c>
      <c r="J59" s="29">
        <v>50.325000000000003</v>
      </c>
      <c r="K59" s="29">
        <v>928.09</v>
      </c>
      <c r="L59" s="29">
        <v>409.11</v>
      </c>
      <c r="M59" s="29">
        <v>738.13</v>
      </c>
      <c r="N59" s="29">
        <v>122.8275</v>
      </c>
      <c r="O59" s="29">
        <v>194.48</v>
      </c>
      <c r="P59" s="29">
        <v>294.04849999999999</v>
      </c>
      <c r="Q59" s="21">
        <v>355.49</v>
      </c>
      <c r="R59" s="21">
        <v>540.79</v>
      </c>
      <c r="S59" s="35">
        <v>581.99</v>
      </c>
      <c r="T59" s="21">
        <v>581.99</v>
      </c>
      <c r="U59" s="21">
        <v>708.51</v>
      </c>
      <c r="V59" s="21">
        <v>708.51</v>
      </c>
      <c r="W59" s="21">
        <v>624.23</v>
      </c>
      <c r="X59" s="21">
        <v>624.23</v>
      </c>
      <c r="Y59" s="21">
        <v>101.24</v>
      </c>
      <c r="Z59" s="21">
        <v>181.49</v>
      </c>
      <c r="AA59" s="35">
        <v>606</v>
      </c>
      <c r="AB59" s="21">
        <v>1189.7</v>
      </c>
      <c r="AC59" s="21">
        <v>339.38</v>
      </c>
      <c r="AD59" s="21">
        <v>202.9</v>
      </c>
      <c r="AE59" s="21">
        <v>410.97</v>
      </c>
      <c r="AF59" s="21">
        <v>339.38</v>
      </c>
      <c r="AG59" s="21">
        <v>788.04</v>
      </c>
      <c r="AH59" s="21">
        <v>217.48</v>
      </c>
      <c r="AI59" s="21">
        <v>217.48</v>
      </c>
      <c r="AJ59" s="21">
        <v>1159.79</v>
      </c>
      <c r="AK59" s="21">
        <v>557.95000000000005</v>
      </c>
      <c r="AL59" s="21">
        <v>557.95000000000005</v>
      </c>
      <c r="AM59" s="21">
        <v>557.95000000000005</v>
      </c>
      <c r="AN59" s="21">
        <v>291.48</v>
      </c>
      <c r="AO59" s="21">
        <v>213.98</v>
      </c>
      <c r="AP59" s="21">
        <v>929.67</v>
      </c>
      <c r="AQ59" s="21">
        <v>744.25</v>
      </c>
      <c r="AR59" s="21">
        <v>426.73</v>
      </c>
      <c r="AS59" s="21">
        <v>426.73</v>
      </c>
      <c r="AT59" s="21">
        <v>921.25</v>
      </c>
      <c r="AU59" s="21">
        <v>921.25</v>
      </c>
      <c r="AV59" s="21">
        <v>121</v>
      </c>
      <c r="AW59" s="21">
        <v>333.02</v>
      </c>
      <c r="AX59" s="21">
        <v>482.88</v>
      </c>
      <c r="AY59" s="21">
        <v>482.88</v>
      </c>
      <c r="AZ59" s="21">
        <v>633.02</v>
      </c>
      <c r="BA59" s="21">
        <v>397.47</v>
      </c>
      <c r="BB59" s="21">
        <v>702.19</v>
      </c>
      <c r="BC59" s="21">
        <v>545.74</v>
      </c>
      <c r="BD59" s="21">
        <v>816.8</v>
      </c>
      <c r="BE59" s="21">
        <v>816.8</v>
      </c>
      <c r="BF59" s="21">
        <v>702.46</v>
      </c>
      <c r="BG59" s="21">
        <v>652.29</v>
      </c>
      <c r="BH59" s="21">
        <v>652.29</v>
      </c>
      <c r="BI59" s="21">
        <v>816.8</v>
      </c>
      <c r="BJ59" s="21">
        <v>832.39</v>
      </c>
      <c r="BK59" s="21">
        <v>832.59</v>
      </c>
      <c r="BL59" s="21">
        <v>958.73</v>
      </c>
    </row>
    <row r="60" spans="1:64" ht="15">
      <c r="A60" s="33">
        <v>25</v>
      </c>
      <c r="B60" s="44" t="s">
        <v>185</v>
      </c>
      <c r="C60" s="28" t="s">
        <v>121</v>
      </c>
      <c r="D60" s="19" t="s">
        <v>142</v>
      </c>
      <c r="E60" s="25">
        <v>0.86</v>
      </c>
      <c r="F60" s="25">
        <v>1</v>
      </c>
      <c r="G60" s="25">
        <v>1</v>
      </c>
      <c r="H60" s="25">
        <v>1</v>
      </c>
      <c r="I60" s="25">
        <v>1</v>
      </c>
      <c r="J60" s="25">
        <v>0.92307692307692313</v>
      </c>
      <c r="K60" s="25">
        <v>0.77</v>
      </c>
      <c r="L60" s="25">
        <v>0.82</v>
      </c>
      <c r="M60" s="25">
        <v>1</v>
      </c>
      <c r="N60" s="25">
        <v>1</v>
      </c>
      <c r="O60" s="25">
        <v>1</v>
      </c>
      <c r="P60" s="25">
        <v>0.35</v>
      </c>
      <c r="Q60" s="25">
        <v>0.67</v>
      </c>
      <c r="R60" s="25">
        <v>0.35</v>
      </c>
      <c r="S60" s="25">
        <v>0.88</v>
      </c>
      <c r="T60" s="25">
        <v>0.45</v>
      </c>
      <c r="U60" s="25">
        <v>0.42</v>
      </c>
      <c r="V60" s="25">
        <v>0.42</v>
      </c>
      <c r="W60" s="25">
        <v>0.99</v>
      </c>
      <c r="X60" s="25">
        <v>0.95</v>
      </c>
      <c r="Y60" s="25">
        <v>1</v>
      </c>
      <c r="Z60" s="25">
        <v>0.06</v>
      </c>
      <c r="AA60" s="25">
        <v>0.01</v>
      </c>
      <c r="AB60" s="25">
        <v>0.33</v>
      </c>
      <c r="AC60" s="25">
        <v>0.91</v>
      </c>
      <c r="AD60" s="25">
        <v>0.99</v>
      </c>
      <c r="AE60" s="25">
        <v>0.99</v>
      </c>
      <c r="AF60" s="25">
        <v>0.98</v>
      </c>
      <c r="AG60" s="25">
        <v>0.84</v>
      </c>
      <c r="AH60" s="25">
        <v>0.86</v>
      </c>
      <c r="AI60" s="25">
        <v>0.91</v>
      </c>
      <c r="AJ60" s="25">
        <v>1</v>
      </c>
      <c r="AK60" s="25">
        <v>0.99</v>
      </c>
      <c r="AL60" s="25">
        <v>0.94</v>
      </c>
      <c r="AM60" s="25">
        <v>1</v>
      </c>
      <c r="AN60" s="25">
        <v>0.83</v>
      </c>
      <c r="AO60" s="25">
        <v>0.9</v>
      </c>
      <c r="AP60" s="25">
        <v>1</v>
      </c>
      <c r="AQ60" s="25">
        <v>0.99</v>
      </c>
      <c r="AR60" s="25">
        <v>0.99</v>
      </c>
      <c r="AS60" s="25">
        <v>1</v>
      </c>
      <c r="AT60" s="25">
        <v>1</v>
      </c>
      <c r="AU60" s="25">
        <v>0.95</v>
      </c>
      <c r="AV60" s="25">
        <v>0.91</v>
      </c>
      <c r="AW60" s="25">
        <v>1</v>
      </c>
      <c r="AX60" s="25">
        <v>0.95</v>
      </c>
      <c r="AY60" s="25">
        <v>0.96</v>
      </c>
      <c r="AZ60" s="25">
        <v>0.99</v>
      </c>
      <c r="BA60" s="25">
        <v>0.98</v>
      </c>
      <c r="BB60" s="25">
        <v>1</v>
      </c>
      <c r="BC60" s="25">
        <v>1</v>
      </c>
      <c r="BD60" s="25">
        <v>1</v>
      </c>
      <c r="BE60" s="25">
        <v>1</v>
      </c>
      <c r="BF60" s="25">
        <v>1</v>
      </c>
      <c r="BG60" s="25">
        <v>0.45</v>
      </c>
      <c r="BH60" s="25">
        <v>1</v>
      </c>
      <c r="BI60" s="25">
        <v>1</v>
      </c>
      <c r="BJ60" s="25">
        <v>1</v>
      </c>
      <c r="BK60" s="25">
        <v>1</v>
      </c>
      <c r="BL60" s="25">
        <v>1</v>
      </c>
    </row>
    <row r="61" spans="1:64" ht="15">
      <c r="A61" s="33">
        <v>26</v>
      </c>
      <c r="B61" s="44" t="s">
        <v>186</v>
      </c>
      <c r="C61" s="28" t="s">
        <v>121</v>
      </c>
      <c r="D61" s="19" t="s">
        <v>142</v>
      </c>
      <c r="E61" s="25">
        <v>0.53</v>
      </c>
      <c r="F61" s="25">
        <v>0.65</v>
      </c>
      <c r="G61" s="25">
        <v>0.5</v>
      </c>
      <c r="H61" s="25">
        <v>0.68</v>
      </c>
      <c r="I61" s="25">
        <v>0.3</v>
      </c>
      <c r="J61" s="25">
        <v>0.21699551519602939</v>
      </c>
      <c r="K61" s="25">
        <v>0.74</v>
      </c>
      <c r="L61" s="25">
        <v>0.49</v>
      </c>
      <c r="M61" s="25">
        <v>0.2</v>
      </c>
      <c r="N61" s="25">
        <v>0.35</v>
      </c>
      <c r="O61" s="25">
        <v>0.32</v>
      </c>
      <c r="P61" s="25">
        <v>0.21</v>
      </c>
      <c r="Q61" s="25">
        <v>0.88</v>
      </c>
      <c r="R61" s="25">
        <v>0.88</v>
      </c>
      <c r="S61" s="25">
        <v>0.54</v>
      </c>
      <c r="T61" s="25">
        <v>0.54</v>
      </c>
      <c r="U61" s="25">
        <v>0.8</v>
      </c>
      <c r="V61" s="25">
        <v>0.8</v>
      </c>
      <c r="W61" s="25">
        <v>0.8</v>
      </c>
      <c r="X61" s="25">
        <v>0.8</v>
      </c>
      <c r="Y61" s="25">
        <v>0.8</v>
      </c>
      <c r="Z61" s="25">
        <v>0.8</v>
      </c>
      <c r="AA61" s="25">
        <v>0.52</v>
      </c>
      <c r="AB61" s="25">
        <v>0.52</v>
      </c>
      <c r="AC61" s="25">
        <v>0.91</v>
      </c>
      <c r="AD61" s="25">
        <v>0.57999999999999996</v>
      </c>
      <c r="AE61" s="25">
        <v>0.61</v>
      </c>
      <c r="AF61" s="25">
        <v>0.39</v>
      </c>
      <c r="AG61" s="25">
        <v>0.32</v>
      </c>
      <c r="AH61" s="25">
        <v>0.76</v>
      </c>
      <c r="AI61" s="25">
        <v>0.59</v>
      </c>
      <c r="AJ61" s="25">
        <v>0.41</v>
      </c>
      <c r="AK61" s="25">
        <v>0.59</v>
      </c>
      <c r="AL61" s="25">
        <v>0.6</v>
      </c>
      <c r="AM61" s="25">
        <v>0.6</v>
      </c>
      <c r="AN61" s="25">
        <v>0.76</v>
      </c>
      <c r="AO61" s="25">
        <v>0.82</v>
      </c>
      <c r="AP61" s="25">
        <v>0.55000000000000004</v>
      </c>
      <c r="AQ61" s="25">
        <v>0.5</v>
      </c>
      <c r="AR61" s="25">
        <v>0.35</v>
      </c>
      <c r="AS61" s="25">
        <v>0.81</v>
      </c>
      <c r="AT61" s="25">
        <v>0.44</v>
      </c>
      <c r="AU61" s="25">
        <v>0.44</v>
      </c>
      <c r="AV61" s="25">
        <v>0.6</v>
      </c>
      <c r="AW61" s="25">
        <v>0.54</v>
      </c>
      <c r="AX61" s="25">
        <v>0.49</v>
      </c>
      <c r="AY61" s="25">
        <v>0.49</v>
      </c>
      <c r="AZ61" s="25">
        <v>0.5</v>
      </c>
      <c r="BA61" s="25">
        <v>0.43</v>
      </c>
      <c r="BB61" s="25">
        <v>0.55000000000000004</v>
      </c>
      <c r="BC61" s="25">
        <v>0.74</v>
      </c>
      <c r="BD61" s="25">
        <v>0.78</v>
      </c>
      <c r="BE61" s="25">
        <v>0.79</v>
      </c>
      <c r="BF61" s="25">
        <v>0.49</v>
      </c>
      <c r="BG61" s="25">
        <v>0.13</v>
      </c>
      <c r="BH61" s="25">
        <v>0.35</v>
      </c>
      <c r="BI61" s="25">
        <v>0.22</v>
      </c>
      <c r="BJ61" s="25">
        <v>0.46</v>
      </c>
      <c r="BK61" s="25">
        <v>0.43</v>
      </c>
      <c r="BL61" s="25">
        <v>0.24</v>
      </c>
    </row>
    <row r="62" spans="1:64" ht="15">
      <c r="A62" s="33">
        <v>27</v>
      </c>
      <c r="B62" s="44" t="s">
        <v>187</v>
      </c>
      <c r="C62" s="28" t="s">
        <v>121</v>
      </c>
      <c r="D62" s="19" t="s">
        <v>142</v>
      </c>
      <c r="E62" s="25">
        <v>0.03</v>
      </c>
      <c r="F62" s="25">
        <v>0.11</v>
      </c>
      <c r="G62" s="25">
        <v>0.05</v>
      </c>
      <c r="H62" s="25">
        <v>0.01</v>
      </c>
      <c r="I62" s="25">
        <v>0</v>
      </c>
      <c r="J62" s="25">
        <v>0</v>
      </c>
      <c r="K62" s="25">
        <v>0.02</v>
      </c>
      <c r="L62" s="25">
        <v>0.11</v>
      </c>
      <c r="M62" s="25">
        <v>0</v>
      </c>
      <c r="N62" s="25">
        <v>0.03</v>
      </c>
      <c r="O62" s="25">
        <v>0</v>
      </c>
      <c r="P62" s="25">
        <v>0.13</v>
      </c>
      <c r="Q62" s="25">
        <v>1</v>
      </c>
      <c r="R62" s="25">
        <v>0.5</v>
      </c>
      <c r="S62" s="25">
        <v>0.21</v>
      </c>
      <c r="T62" s="25">
        <v>0</v>
      </c>
      <c r="U62" s="25">
        <v>0.98</v>
      </c>
      <c r="V62" s="25">
        <v>0.98</v>
      </c>
      <c r="W62" s="25">
        <v>0</v>
      </c>
      <c r="X62" s="25">
        <v>0</v>
      </c>
      <c r="Y62" s="25">
        <v>0</v>
      </c>
      <c r="Z62" s="25">
        <v>0.11</v>
      </c>
      <c r="AA62" s="25">
        <v>0.03</v>
      </c>
      <c r="AB62" s="25">
        <v>0.28999999999999998</v>
      </c>
      <c r="AC62" s="25">
        <v>0.91</v>
      </c>
      <c r="AD62" s="25">
        <v>0.06</v>
      </c>
      <c r="AE62" s="25">
        <v>0.35</v>
      </c>
      <c r="AF62" s="25">
        <v>0.15</v>
      </c>
      <c r="AG62" s="25">
        <v>0</v>
      </c>
      <c r="AH62" s="25">
        <v>0.17</v>
      </c>
      <c r="AI62" s="25">
        <v>7.0000000000000007E-2</v>
      </c>
      <c r="AJ62" s="25">
        <v>0.01</v>
      </c>
      <c r="AK62" s="25">
        <v>0.26</v>
      </c>
      <c r="AL62" s="25">
        <v>0.4</v>
      </c>
      <c r="AM62" s="25">
        <v>0.03</v>
      </c>
      <c r="AN62" s="25">
        <v>0</v>
      </c>
      <c r="AO62" s="25">
        <v>0</v>
      </c>
      <c r="AP62" s="25">
        <v>0</v>
      </c>
      <c r="AQ62" s="25">
        <v>0</v>
      </c>
      <c r="AR62" s="25">
        <v>0.14000000000000001</v>
      </c>
      <c r="AS62" s="25">
        <v>0.3</v>
      </c>
      <c r="AT62" s="25">
        <v>0.03</v>
      </c>
      <c r="AU62" s="25">
        <v>0.33</v>
      </c>
      <c r="AV62" s="25">
        <v>0.36</v>
      </c>
      <c r="AW62" s="25">
        <v>0.19</v>
      </c>
      <c r="AX62" s="25">
        <v>0</v>
      </c>
      <c r="AY62" s="25">
        <v>0</v>
      </c>
      <c r="AZ62" s="25">
        <v>0.14000000000000001</v>
      </c>
      <c r="BA62" s="25">
        <v>0.01</v>
      </c>
      <c r="BB62" s="25">
        <v>0.03</v>
      </c>
      <c r="BC62" s="25">
        <v>0.15</v>
      </c>
      <c r="BD62" s="25">
        <v>0</v>
      </c>
      <c r="BE62" s="25">
        <v>0</v>
      </c>
      <c r="BF62" s="25">
        <v>0</v>
      </c>
      <c r="BG62" s="25">
        <v>0.24</v>
      </c>
      <c r="BH62" s="25">
        <v>0.24</v>
      </c>
      <c r="BI62" s="25">
        <v>0.17</v>
      </c>
      <c r="BJ62" s="25">
        <v>0.41</v>
      </c>
      <c r="BK62" s="25">
        <v>0.02</v>
      </c>
      <c r="BL62" s="25">
        <v>0</v>
      </c>
    </row>
    <row r="63" spans="1:64" ht="15">
      <c r="A63" s="33">
        <v>28</v>
      </c>
      <c r="B63" s="44" t="s">
        <v>188</v>
      </c>
      <c r="C63" s="28" t="s">
        <v>121</v>
      </c>
      <c r="D63" s="19" t="s">
        <v>176</v>
      </c>
      <c r="E63" s="25">
        <f t="shared" ref="E63:BL65" si="5">100%-E60</f>
        <v>0.14000000000000001</v>
      </c>
      <c r="F63" s="25">
        <f t="shared" si="5"/>
        <v>0</v>
      </c>
      <c r="G63" s="25">
        <f t="shared" si="5"/>
        <v>0</v>
      </c>
      <c r="H63" s="25">
        <f t="shared" si="5"/>
        <v>0</v>
      </c>
      <c r="I63" s="25">
        <f t="shared" si="5"/>
        <v>0</v>
      </c>
      <c r="J63" s="25">
        <f t="shared" si="5"/>
        <v>7.6923076923076872E-2</v>
      </c>
      <c r="K63" s="25">
        <f t="shared" si="5"/>
        <v>0.22999999999999998</v>
      </c>
      <c r="L63" s="25">
        <f t="shared" si="5"/>
        <v>0.18000000000000005</v>
      </c>
      <c r="M63" s="25">
        <f t="shared" si="5"/>
        <v>0</v>
      </c>
      <c r="N63" s="25">
        <f t="shared" si="5"/>
        <v>0</v>
      </c>
      <c r="O63" s="25">
        <f t="shared" si="5"/>
        <v>0</v>
      </c>
      <c r="P63" s="25">
        <f t="shared" si="5"/>
        <v>0.65</v>
      </c>
      <c r="Q63" s="25">
        <f t="shared" si="5"/>
        <v>0.32999999999999996</v>
      </c>
      <c r="R63" s="25">
        <f t="shared" si="5"/>
        <v>0.65</v>
      </c>
      <c r="S63" s="25">
        <f t="shared" si="5"/>
        <v>0.12</v>
      </c>
      <c r="T63" s="25">
        <f t="shared" si="5"/>
        <v>0.55000000000000004</v>
      </c>
      <c r="U63" s="25">
        <f t="shared" si="5"/>
        <v>0.58000000000000007</v>
      </c>
      <c r="V63" s="25">
        <f t="shared" si="5"/>
        <v>0.58000000000000007</v>
      </c>
      <c r="W63" s="25">
        <f t="shared" si="5"/>
        <v>1.0000000000000009E-2</v>
      </c>
      <c r="X63" s="25">
        <f t="shared" si="5"/>
        <v>5.0000000000000044E-2</v>
      </c>
      <c r="Y63" s="25">
        <f t="shared" si="5"/>
        <v>0</v>
      </c>
      <c r="Z63" s="25">
        <f t="shared" si="5"/>
        <v>0.94</v>
      </c>
      <c r="AA63" s="25">
        <f t="shared" si="5"/>
        <v>0.99</v>
      </c>
      <c r="AB63" s="25">
        <f t="shared" si="5"/>
        <v>0.66999999999999993</v>
      </c>
      <c r="AC63" s="25">
        <f t="shared" si="5"/>
        <v>8.9999999999999969E-2</v>
      </c>
      <c r="AD63" s="25">
        <f t="shared" si="5"/>
        <v>1.0000000000000009E-2</v>
      </c>
      <c r="AE63" s="25">
        <f t="shared" si="5"/>
        <v>1.0000000000000009E-2</v>
      </c>
      <c r="AF63" s="25">
        <f t="shared" si="5"/>
        <v>2.0000000000000018E-2</v>
      </c>
      <c r="AG63" s="25">
        <f t="shared" si="5"/>
        <v>0.16000000000000003</v>
      </c>
      <c r="AH63" s="25">
        <f t="shared" si="5"/>
        <v>0.14000000000000001</v>
      </c>
      <c r="AI63" s="25">
        <f t="shared" si="5"/>
        <v>8.9999999999999969E-2</v>
      </c>
      <c r="AJ63" s="25">
        <f t="shared" si="5"/>
        <v>0</v>
      </c>
      <c r="AK63" s="25">
        <f t="shared" si="5"/>
        <v>1.0000000000000009E-2</v>
      </c>
      <c r="AL63" s="25">
        <f t="shared" si="5"/>
        <v>6.0000000000000053E-2</v>
      </c>
      <c r="AM63" s="25">
        <f t="shared" si="5"/>
        <v>0</v>
      </c>
      <c r="AN63" s="25">
        <f t="shared" si="5"/>
        <v>0.17000000000000004</v>
      </c>
      <c r="AO63" s="25">
        <f t="shared" si="5"/>
        <v>9.9999999999999978E-2</v>
      </c>
      <c r="AP63" s="25">
        <f t="shared" si="5"/>
        <v>0</v>
      </c>
      <c r="AQ63" s="25">
        <f t="shared" si="5"/>
        <v>1.0000000000000009E-2</v>
      </c>
      <c r="AR63" s="25">
        <f t="shared" si="5"/>
        <v>1.0000000000000009E-2</v>
      </c>
      <c r="AS63" s="25">
        <f t="shared" si="5"/>
        <v>0</v>
      </c>
      <c r="AT63" s="25">
        <f t="shared" si="5"/>
        <v>0</v>
      </c>
      <c r="AU63" s="25">
        <f t="shared" si="5"/>
        <v>5.0000000000000044E-2</v>
      </c>
      <c r="AV63" s="25">
        <f t="shared" si="5"/>
        <v>8.9999999999999969E-2</v>
      </c>
      <c r="AW63" s="25">
        <f t="shared" si="5"/>
        <v>0</v>
      </c>
      <c r="AX63" s="25">
        <f t="shared" si="5"/>
        <v>5.0000000000000044E-2</v>
      </c>
      <c r="AY63" s="25">
        <f t="shared" si="5"/>
        <v>4.0000000000000036E-2</v>
      </c>
      <c r="AZ63" s="25">
        <f t="shared" si="5"/>
        <v>1.0000000000000009E-2</v>
      </c>
      <c r="BA63" s="25">
        <f t="shared" si="5"/>
        <v>2.0000000000000018E-2</v>
      </c>
      <c r="BB63" s="25">
        <f t="shared" si="5"/>
        <v>0</v>
      </c>
      <c r="BC63" s="25">
        <f t="shared" si="5"/>
        <v>0</v>
      </c>
      <c r="BD63" s="25">
        <f t="shared" si="5"/>
        <v>0</v>
      </c>
      <c r="BE63" s="25">
        <f t="shared" si="5"/>
        <v>0</v>
      </c>
      <c r="BF63" s="25">
        <f t="shared" si="5"/>
        <v>0</v>
      </c>
      <c r="BG63" s="25">
        <f t="shared" si="5"/>
        <v>0.55000000000000004</v>
      </c>
      <c r="BH63" s="25">
        <f t="shared" si="5"/>
        <v>0</v>
      </c>
      <c r="BI63" s="25">
        <f t="shared" si="5"/>
        <v>0</v>
      </c>
      <c r="BJ63" s="25">
        <f t="shared" si="5"/>
        <v>0</v>
      </c>
      <c r="BK63" s="25">
        <f t="shared" si="5"/>
        <v>0</v>
      </c>
      <c r="BL63" s="25">
        <f t="shared" si="5"/>
        <v>0</v>
      </c>
    </row>
    <row r="64" spans="1:64" ht="15">
      <c r="A64" s="33">
        <v>29</v>
      </c>
      <c r="B64" s="44" t="s">
        <v>189</v>
      </c>
      <c r="C64" s="28" t="s">
        <v>121</v>
      </c>
      <c r="D64" s="19" t="s">
        <v>176</v>
      </c>
      <c r="E64" s="25">
        <f t="shared" si="5"/>
        <v>0.47</v>
      </c>
      <c r="F64" s="25">
        <f t="shared" si="5"/>
        <v>0.35</v>
      </c>
      <c r="G64" s="25">
        <f t="shared" si="5"/>
        <v>0.5</v>
      </c>
      <c r="H64" s="25">
        <f t="shared" si="5"/>
        <v>0.31999999999999995</v>
      </c>
      <c r="I64" s="25">
        <f t="shared" si="5"/>
        <v>0.7</v>
      </c>
      <c r="J64" s="25">
        <f t="shared" si="5"/>
        <v>0.78300448480397056</v>
      </c>
      <c r="K64" s="25">
        <f t="shared" si="5"/>
        <v>0.26</v>
      </c>
      <c r="L64" s="25">
        <f t="shared" si="5"/>
        <v>0.51</v>
      </c>
      <c r="M64" s="25">
        <f t="shared" si="5"/>
        <v>0.8</v>
      </c>
      <c r="N64" s="25">
        <f t="shared" si="5"/>
        <v>0.65</v>
      </c>
      <c r="O64" s="25">
        <f t="shared" si="5"/>
        <v>0.67999999999999994</v>
      </c>
      <c r="P64" s="25">
        <f t="shared" si="5"/>
        <v>0.79</v>
      </c>
      <c r="Q64" s="25">
        <f t="shared" si="5"/>
        <v>0.12</v>
      </c>
      <c r="R64" s="25">
        <f t="shared" si="5"/>
        <v>0.12</v>
      </c>
      <c r="S64" s="25">
        <f t="shared" si="5"/>
        <v>0.45999999999999996</v>
      </c>
      <c r="T64" s="25">
        <f t="shared" si="5"/>
        <v>0.45999999999999996</v>
      </c>
      <c r="U64" s="25">
        <f t="shared" si="5"/>
        <v>0.19999999999999996</v>
      </c>
      <c r="V64" s="25">
        <f t="shared" si="5"/>
        <v>0.19999999999999996</v>
      </c>
      <c r="W64" s="25">
        <f t="shared" si="5"/>
        <v>0.19999999999999996</v>
      </c>
      <c r="X64" s="25">
        <f t="shared" si="5"/>
        <v>0.19999999999999996</v>
      </c>
      <c r="Y64" s="25">
        <f t="shared" si="5"/>
        <v>0.19999999999999996</v>
      </c>
      <c r="Z64" s="25">
        <f t="shared" si="5"/>
        <v>0.19999999999999996</v>
      </c>
      <c r="AA64" s="25">
        <f t="shared" si="5"/>
        <v>0.48</v>
      </c>
      <c r="AB64" s="25">
        <f t="shared" si="5"/>
        <v>0.48</v>
      </c>
      <c r="AC64" s="25">
        <f t="shared" si="5"/>
        <v>8.9999999999999969E-2</v>
      </c>
      <c r="AD64" s="25">
        <f t="shared" si="5"/>
        <v>0.42000000000000004</v>
      </c>
      <c r="AE64" s="25">
        <f t="shared" si="5"/>
        <v>0.39</v>
      </c>
      <c r="AF64" s="25">
        <f t="shared" si="5"/>
        <v>0.61</v>
      </c>
      <c r="AG64" s="25">
        <f t="shared" si="5"/>
        <v>0.67999999999999994</v>
      </c>
      <c r="AH64" s="25">
        <f t="shared" si="5"/>
        <v>0.24</v>
      </c>
      <c r="AI64" s="25">
        <f t="shared" si="5"/>
        <v>0.41000000000000003</v>
      </c>
      <c r="AJ64" s="25">
        <f t="shared" si="5"/>
        <v>0.59000000000000008</v>
      </c>
      <c r="AK64" s="25">
        <f t="shared" si="5"/>
        <v>0.41000000000000003</v>
      </c>
      <c r="AL64" s="25">
        <f t="shared" si="5"/>
        <v>0.4</v>
      </c>
      <c r="AM64" s="25">
        <f t="shared" si="5"/>
        <v>0.4</v>
      </c>
      <c r="AN64" s="25">
        <f t="shared" si="5"/>
        <v>0.24</v>
      </c>
      <c r="AO64" s="25">
        <f t="shared" si="5"/>
        <v>0.18000000000000005</v>
      </c>
      <c r="AP64" s="25">
        <f t="shared" si="5"/>
        <v>0.44999999999999996</v>
      </c>
      <c r="AQ64" s="25">
        <f t="shared" si="5"/>
        <v>0.5</v>
      </c>
      <c r="AR64" s="25">
        <f t="shared" si="5"/>
        <v>0.65</v>
      </c>
      <c r="AS64" s="25">
        <f t="shared" si="5"/>
        <v>0.18999999999999995</v>
      </c>
      <c r="AT64" s="25">
        <f t="shared" si="5"/>
        <v>0.56000000000000005</v>
      </c>
      <c r="AU64" s="25">
        <f t="shared" si="5"/>
        <v>0.56000000000000005</v>
      </c>
      <c r="AV64" s="25">
        <f t="shared" si="5"/>
        <v>0.4</v>
      </c>
      <c r="AW64" s="25">
        <f t="shared" si="5"/>
        <v>0.45999999999999996</v>
      </c>
      <c r="AX64" s="25">
        <f t="shared" si="5"/>
        <v>0.51</v>
      </c>
      <c r="AY64" s="25">
        <f t="shared" si="5"/>
        <v>0.51</v>
      </c>
      <c r="AZ64" s="25">
        <f t="shared" si="5"/>
        <v>0.5</v>
      </c>
      <c r="BA64" s="25">
        <f t="shared" si="5"/>
        <v>0.57000000000000006</v>
      </c>
      <c r="BB64" s="25">
        <f t="shared" si="5"/>
        <v>0.44999999999999996</v>
      </c>
      <c r="BC64" s="25">
        <f t="shared" si="5"/>
        <v>0.26</v>
      </c>
      <c r="BD64" s="25">
        <f t="shared" si="5"/>
        <v>0.21999999999999997</v>
      </c>
      <c r="BE64" s="25">
        <f t="shared" si="5"/>
        <v>0.20999999999999996</v>
      </c>
      <c r="BF64" s="25">
        <f t="shared" si="5"/>
        <v>0.51</v>
      </c>
      <c r="BG64" s="25">
        <f t="shared" si="5"/>
        <v>0.87</v>
      </c>
      <c r="BH64" s="25">
        <f t="shared" si="5"/>
        <v>0.65</v>
      </c>
      <c r="BI64" s="25">
        <f t="shared" si="5"/>
        <v>0.78</v>
      </c>
      <c r="BJ64" s="25">
        <f t="shared" si="5"/>
        <v>0.54</v>
      </c>
      <c r="BK64" s="25">
        <f t="shared" si="5"/>
        <v>0.57000000000000006</v>
      </c>
      <c r="BL64" s="25">
        <f t="shared" si="5"/>
        <v>0.76</v>
      </c>
    </row>
    <row r="65" spans="1:64" ht="15">
      <c r="A65" s="33">
        <v>30</v>
      </c>
      <c r="B65" s="44" t="s">
        <v>190</v>
      </c>
      <c r="C65" s="28" t="s">
        <v>121</v>
      </c>
      <c r="D65" s="19" t="s">
        <v>176</v>
      </c>
      <c r="E65" s="25">
        <f t="shared" si="5"/>
        <v>0.97</v>
      </c>
      <c r="F65" s="25">
        <f t="shared" si="5"/>
        <v>0.89</v>
      </c>
      <c r="G65" s="25">
        <f t="shared" si="5"/>
        <v>0.95</v>
      </c>
      <c r="H65" s="25">
        <f t="shared" si="5"/>
        <v>0.99</v>
      </c>
      <c r="I65" s="25">
        <f t="shared" si="5"/>
        <v>1</v>
      </c>
      <c r="J65" s="25">
        <f t="shared" si="5"/>
        <v>1</v>
      </c>
      <c r="K65" s="25">
        <f t="shared" si="5"/>
        <v>0.98</v>
      </c>
      <c r="L65" s="25">
        <f t="shared" si="5"/>
        <v>0.89</v>
      </c>
      <c r="M65" s="25">
        <f t="shared" si="5"/>
        <v>1</v>
      </c>
      <c r="N65" s="25">
        <f t="shared" si="5"/>
        <v>0.97</v>
      </c>
      <c r="O65" s="25">
        <f t="shared" si="5"/>
        <v>1</v>
      </c>
      <c r="P65" s="25">
        <f t="shared" si="5"/>
        <v>0.87</v>
      </c>
      <c r="Q65" s="25">
        <f t="shared" si="5"/>
        <v>0</v>
      </c>
      <c r="R65" s="25">
        <f t="shared" si="5"/>
        <v>0.5</v>
      </c>
      <c r="S65" s="25">
        <f t="shared" si="5"/>
        <v>0.79</v>
      </c>
      <c r="T65" s="25">
        <f t="shared" si="5"/>
        <v>1</v>
      </c>
      <c r="U65" s="25">
        <f t="shared" si="5"/>
        <v>2.0000000000000018E-2</v>
      </c>
      <c r="V65" s="25">
        <f t="shared" si="5"/>
        <v>2.0000000000000018E-2</v>
      </c>
      <c r="W65" s="25">
        <f t="shared" si="5"/>
        <v>1</v>
      </c>
      <c r="X65" s="25">
        <f t="shared" si="5"/>
        <v>1</v>
      </c>
      <c r="Y65" s="25">
        <f t="shared" si="5"/>
        <v>1</v>
      </c>
      <c r="Z65" s="25">
        <f t="shared" si="5"/>
        <v>0.89</v>
      </c>
      <c r="AA65" s="25">
        <f t="shared" si="5"/>
        <v>0.97</v>
      </c>
      <c r="AB65" s="25">
        <f t="shared" si="5"/>
        <v>0.71</v>
      </c>
      <c r="AC65" s="25">
        <f t="shared" si="5"/>
        <v>8.9999999999999969E-2</v>
      </c>
      <c r="AD65" s="25">
        <f t="shared" si="5"/>
        <v>0.94</v>
      </c>
      <c r="AE65" s="25">
        <f t="shared" si="5"/>
        <v>0.65</v>
      </c>
      <c r="AF65" s="25">
        <f t="shared" si="5"/>
        <v>0.85</v>
      </c>
      <c r="AG65" s="25">
        <f t="shared" si="5"/>
        <v>1</v>
      </c>
      <c r="AH65" s="25">
        <f t="shared" si="5"/>
        <v>0.83</v>
      </c>
      <c r="AI65" s="25">
        <f t="shared" si="5"/>
        <v>0.92999999999999994</v>
      </c>
      <c r="AJ65" s="25">
        <f t="shared" si="5"/>
        <v>0.99</v>
      </c>
      <c r="AK65" s="25">
        <f t="shared" si="5"/>
        <v>0.74</v>
      </c>
      <c r="AL65" s="25">
        <f t="shared" si="5"/>
        <v>0.6</v>
      </c>
      <c r="AM65" s="25">
        <f t="shared" si="5"/>
        <v>0.97</v>
      </c>
      <c r="AN65" s="25">
        <f t="shared" si="5"/>
        <v>1</v>
      </c>
      <c r="AO65" s="25">
        <f t="shared" si="5"/>
        <v>1</v>
      </c>
      <c r="AP65" s="25">
        <f t="shared" si="5"/>
        <v>1</v>
      </c>
      <c r="AQ65" s="25">
        <f t="shared" si="5"/>
        <v>1</v>
      </c>
      <c r="AR65" s="25">
        <f t="shared" si="5"/>
        <v>0.86</v>
      </c>
      <c r="AS65" s="25">
        <f t="shared" si="5"/>
        <v>0.7</v>
      </c>
      <c r="AT65" s="25">
        <f t="shared" si="5"/>
        <v>0.97</v>
      </c>
      <c r="AU65" s="25">
        <f t="shared" si="5"/>
        <v>0.66999999999999993</v>
      </c>
      <c r="AV65" s="25">
        <f t="shared" si="5"/>
        <v>0.64</v>
      </c>
      <c r="AW65" s="25">
        <f t="shared" si="5"/>
        <v>0.81</v>
      </c>
      <c r="AX65" s="25">
        <f t="shared" si="5"/>
        <v>1</v>
      </c>
      <c r="AY65" s="25">
        <f t="shared" si="5"/>
        <v>1</v>
      </c>
      <c r="AZ65" s="25">
        <f t="shared" si="5"/>
        <v>0.86</v>
      </c>
      <c r="BA65" s="25">
        <f t="shared" si="5"/>
        <v>0.99</v>
      </c>
      <c r="BB65" s="25">
        <f t="shared" si="5"/>
        <v>0.97</v>
      </c>
      <c r="BC65" s="25">
        <f t="shared" si="5"/>
        <v>0.85</v>
      </c>
      <c r="BD65" s="25">
        <f t="shared" si="5"/>
        <v>1</v>
      </c>
      <c r="BE65" s="25">
        <f t="shared" si="5"/>
        <v>1</v>
      </c>
      <c r="BF65" s="25">
        <f t="shared" si="5"/>
        <v>1</v>
      </c>
      <c r="BG65" s="25">
        <f t="shared" si="5"/>
        <v>0.76</v>
      </c>
      <c r="BH65" s="25">
        <f t="shared" si="5"/>
        <v>0.76</v>
      </c>
      <c r="BI65" s="25">
        <f t="shared" si="5"/>
        <v>0.83</v>
      </c>
      <c r="BJ65" s="25">
        <f t="shared" si="5"/>
        <v>0.59000000000000008</v>
      </c>
      <c r="BK65" s="25">
        <f t="shared" si="5"/>
        <v>0.98</v>
      </c>
      <c r="BL65" s="25">
        <f t="shared" si="5"/>
        <v>1</v>
      </c>
    </row>
    <row r="66" spans="1:64" ht="15">
      <c r="A66" s="50"/>
      <c r="B66" s="51" t="s">
        <v>191</v>
      </c>
      <c r="C66" s="48"/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64" ht="15">
      <c r="A67" s="50"/>
      <c r="B67" s="53" t="s">
        <v>192</v>
      </c>
      <c r="C67" s="54"/>
      <c r="D67" s="19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ht="15">
      <c r="A68" s="50">
        <v>1</v>
      </c>
      <c r="B68" s="55" t="s">
        <v>193</v>
      </c>
      <c r="C68" s="54" t="s">
        <v>70</v>
      </c>
      <c r="D68" s="19" t="s">
        <v>194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340.89</v>
      </c>
      <c r="K68" s="29">
        <v>0</v>
      </c>
      <c r="L68" s="29">
        <v>0</v>
      </c>
      <c r="M68" s="29">
        <v>0</v>
      </c>
      <c r="N68" s="29">
        <v>0</v>
      </c>
      <c r="O68" s="29">
        <v>1139.5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412.11799999999999</v>
      </c>
      <c r="X68" s="29">
        <v>176.62200000000001</v>
      </c>
      <c r="Y68" s="29">
        <v>0</v>
      </c>
      <c r="Z68" s="29">
        <v>0</v>
      </c>
      <c r="AA68" s="29">
        <v>0</v>
      </c>
      <c r="AB68" s="29">
        <v>0</v>
      </c>
      <c r="AC68" s="29">
        <v>0.57999999999999996</v>
      </c>
      <c r="AD68" s="29">
        <v>57.44</v>
      </c>
      <c r="AE68" s="29">
        <v>57.44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1">
        <v>0</v>
      </c>
      <c r="AW68" s="21">
        <v>13.8</v>
      </c>
      <c r="AX68" s="21">
        <v>0</v>
      </c>
      <c r="AY68" s="21">
        <v>0</v>
      </c>
      <c r="AZ68" s="21">
        <v>20.69</v>
      </c>
      <c r="BA68" s="21">
        <v>0</v>
      </c>
      <c r="BB68" s="21">
        <v>0</v>
      </c>
      <c r="BC68" s="21">
        <v>0</v>
      </c>
      <c r="BD68" s="21">
        <v>0</v>
      </c>
      <c r="BE68" s="21">
        <v>0</v>
      </c>
      <c r="BF68" s="21">
        <v>655.32000000000005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0</v>
      </c>
    </row>
    <row r="69" spans="1:64" ht="15">
      <c r="A69" s="50">
        <v>2</v>
      </c>
      <c r="B69" s="56" t="s">
        <v>195</v>
      </c>
      <c r="C69" s="54" t="s">
        <v>70</v>
      </c>
      <c r="D69" s="19" t="s">
        <v>194</v>
      </c>
      <c r="E69" s="29">
        <v>177.61</v>
      </c>
      <c r="F69" s="29">
        <v>588.44000000000005</v>
      </c>
      <c r="G69" s="29">
        <v>103.88</v>
      </c>
      <c r="H69" s="29">
        <v>108.53</v>
      </c>
      <c r="I69" s="29">
        <v>144.75</v>
      </c>
      <c r="J69" s="29">
        <v>64.95</v>
      </c>
      <c r="K69" s="29">
        <v>230.12</v>
      </c>
      <c r="L69" s="29">
        <v>81.39</v>
      </c>
      <c r="M69" s="29">
        <v>180.97</v>
      </c>
      <c r="N69" s="29">
        <v>68.06</v>
      </c>
      <c r="O69" s="29">
        <v>560.45000000000005</v>
      </c>
      <c r="P69" s="29">
        <v>59.5</v>
      </c>
      <c r="Q69" s="29">
        <v>37.630000000000003</v>
      </c>
      <c r="R69" s="29">
        <v>56.45</v>
      </c>
      <c r="S69" s="29">
        <v>75.260000000000005</v>
      </c>
      <c r="T69" s="29">
        <v>18.82</v>
      </c>
      <c r="U69" s="29">
        <v>41.366</v>
      </c>
      <c r="V69" s="29">
        <v>22.274000000000001</v>
      </c>
      <c r="W69" s="29">
        <v>187.929</v>
      </c>
      <c r="X69" s="29">
        <v>80.540999999999997</v>
      </c>
      <c r="Y69" s="29">
        <v>111</v>
      </c>
      <c r="Z69" s="29">
        <v>125</v>
      </c>
      <c r="AA69" s="29">
        <v>120</v>
      </c>
      <c r="AB69" s="29">
        <v>64.88</v>
      </c>
      <c r="AC69" s="29">
        <v>95.1</v>
      </c>
      <c r="AD69" s="29">
        <v>613.54</v>
      </c>
      <c r="AE69" s="29">
        <v>613.54</v>
      </c>
      <c r="AF69" s="29">
        <v>120.76</v>
      </c>
      <c r="AG69" s="29">
        <v>283.17</v>
      </c>
      <c r="AH69" s="29">
        <v>125.68</v>
      </c>
      <c r="AI69" s="29">
        <v>127.63</v>
      </c>
      <c r="AJ69" s="29">
        <v>518.19000000000005</v>
      </c>
      <c r="AK69" s="29">
        <v>36.58</v>
      </c>
      <c r="AL69" s="29">
        <v>257.25</v>
      </c>
      <c r="AM69" s="29">
        <v>230.97</v>
      </c>
      <c r="AN69" s="29">
        <v>86.064999999999998</v>
      </c>
      <c r="AO69" s="29">
        <v>81</v>
      </c>
      <c r="AP69" s="29">
        <v>338.41919999999999</v>
      </c>
      <c r="AQ69" s="29">
        <v>20.75</v>
      </c>
      <c r="AR69" s="29">
        <v>1080.94</v>
      </c>
      <c r="AS69" s="29">
        <v>224.09</v>
      </c>
      <c r="AT69" s="29">
        <v>62.89</v>
      </c>
      <c r="AU69" s="29">
        <v>236</v>
      </c>
      <c r="AV69" s="21">
        <v>309.79000000000002</v>
      </c>
      <c r="AW69" s="21">
        <v>157.19999999999999</v>
      </c>
      <c r="AX69" s="21">
        <v>315.05</v>
      </c>
      <c r="AY69" s="21">
        <v>315.05</v>
      </c>
      <c r="AZ69" s="21">
        <v>1206.3399999999999</v>
      </c>
      <c r="BA69" s="21">
        <v>301.87</v>
      </c>
      <c r="BB69" s="21">
        <v>272.54000000000002</v>
      </c>
      <c r="BC69" s="21">
        <v>807.7</v>
      </c>
      <c r="BD69" s="21">
        <v>59.094999999999999</v>
      </c>
      <c r="BE69" s="21">
        <v>141.828</v>
      </c>
      <c r="BF69" s="21">
        <v>321.68</v>
      </c>
      <c r="BG69" s="21">
        <v>70.790000000000006</v>
      </c>
      <c r="BH69" s="21">
        <v>57.67</v>
      </c>
      <c r="BI69" s="21">
        <v>152.06</v>
      </c>
      <c r="BJ69" s="21">
        <v>1.8219000000000001</v>
      </c>
      <c r="BK69" s="21">
        <v>424.23</v>
      </c>
      <c r="BL69" s="21">
        <v>156.94999999999999</v>
      </c>
    </row>
    <row r="70" spans="1:64" ht="30">
      <c r="A70" s="50">
        <v>3</v>
      </c>
      <c r="B70" s="56" t="s">
        <v>196</v>
      </c>
      <c r="C70" s="54" t="s">
        <v>70</v>
      </c>
      <c r="D70" s="18" t="s">
        <v>197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1">
        <v>0</v>
      </c>
      <c r="BF70" s="21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</row>
    <row r="71" spans="1:64" ht="30">
      <c r="A71" s="50">
        <v>4</v>
      </c>
      <c r="B71" s="56" t="s">
        <v>198</v>
      </c>
      <c r="C71" s="54" t="s">
        <v>70</v>
      </c>
      <c r="D71" s="19" t="s">
        <v>199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7.84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0</v>
      </c>
    </row>
    <row r="72" spans="1:64" ht="30">
      <c r="A72" s="50">
        <v>5</v>
      </c>
      <c r="B72" s="56" t="s">
        <v>200</v>
      </c>
      <c r="C72" s="54" t="s">
        <v>70</v>
      </c>
      <c r="D72" s="18" t="s">
        <v>197</v>
      </c>
      <c r="E72" s="29">
        <v>113.55</v>
      </c>
      <c r="F72" s="29">
        <v>317</v>
      </c>
      <c r="G72" s="29">
        <v>0</v>
      </c>
      <c r="H72" s="29">
        <v>423.75</v>
      </c>
      <c r="I72" s="29">
        <v>0</v>
      </c>
      <c r="J72" s="29">
        <v>142</v>
      </c>
      <c r="K72" s="29">
        <v>26.48</v>
      </c>
      <c r="L72" s="29">
        <v>131.91</v>
      </c>
      <c r="M72" s="29">
        <v>0</v>
      </c>
      <c r="N72" s="29">
        <v>411</v>
      </c>
      <c r="O72" s="29">
        <v>53.79</v>
      </c>
      <c r="P72" s="29">
        <v>91.73</v>
      </c>
      <c r="Q72" s="29">
        <v>16</v>
      </c>
      <c r="R72" s="29">
        <v>24</v>
      </c>
      <c r="S72" s="29">
        <v>32</v>
      </c>
      <c r="T72" s="29">
        <v>8</v>
      </c>
      <c r="U72" s="29">
        <v>79.3</v>
      </c>
      <c r="V72" s="29">
        <v>42.7</v>
      </c>
      <c r="W72" s="29">
        <v>396.9</v>
      </c>
      <c r="X72" s="29">
        <v>170.1</v>
      </c>
      <c r="Y72" s="29">
        <v>0</v>
      </c>
      <c r="Z72" s="29">
        <v>0</v>
      </c>
      <c r="AA72" s="29">
        <v>35</v>
      </c>
      <c r="AB72" s="29">
        <v>18.899999999999999</v>
      </c>
      <c r="AC72" s="29">
        <v>8.27</v>
      </c>
      <c r="AD72" s="29">
        <v>449.91</v>
      </c>
      <c r="AE72" s="29">
        <v>449.91</v>
      </c>
      <c r="AF72" s="29">
        <v>18.09</v>
      </c>
      <c r="AG72" s="29">
        <v>63.7</v>
      </c>
      <c r="AH72" s="29">
        <v>0</v>
      </c>
      <c r="AI72" s="29">
        <v>2.6</v>
      </c>
      <c r="AJ72" s="29">
        <v>1.89</v>
      </c>
      <c r="AK72" s="29">
        <v>0</v>
      </c>
      <c r="AL72" s="29">
        <v>86.24</v>
      </c>
      <c r="AM72" s="29">
        <v>2.2200000000000002</v>
      </c>
      <c r="AN72" s="29">
        <v>63.82</v>
      </c>
      <c r="AO72" s="29">
        <v>188</v>
      </c>
      <c r="AP72" s="29">
        <v>147.6242</v>
      </c>
      <c r="AQ72" s="29">
        <v>217.56</v>
      </c>
      <c r="AR72" s="29">
        <v>144.22</v>
      </c>
      <c r="AS72" s="29">
        <v>107.66</v>
      </c>
      <c r="AT72" s="29">
        <v>7.39</v>
      </c>
      <c r="AU72" s="29">
        <v>28.66</v>
      </c>
      <c r="AV72" s="21">
        <v>106.06</v>
      </c>
      <c r="AW72" s="21">
        <v>43.28</v>
      </c>
      <c r="AX72" s="21">
        <v>139.94999999999999</v>
      </c>
      <c r="AY72" s="21">
        <v>139.94999999999999</v>
      </c>
      <c r="AZ72" s="21">
        <v>184.38</v>
      </c>
      <c r="BA72" s="21">
        <v>51.3</v>
      </c>
      <c r="BB72" s="21">
        <v>37.4</v>
      </c>
      <c r="BC72" s="21">
        <v>65.87</v>
      </c>
      <c r="BD72" s="21">
        <v>40.5</v>
      </c>
      <c r="BE72" s="21">
        <v>97.2</v>
      </c>
      <c r="BF72" s="21">
        <v>152.94999999999999</v>
      </c>
      <c r="BG72" s="21">
        <v>0</v>
      </c>
      <c r="BH72" s="21">
        <v>0</v>
      </c>
      <c r="BI72" s="21">
        <v>24.3</v>
      </c>
      <c r="BJ72" s="21">
        <v>0</v>
      </c>
      <c r="BK72" s="21">
        <v>101.5</v>
      </c>
      <c r="BL72" s="21">
        <v>0</v>
      </c>
    </row>
    <row r="73" spans="1:64" ht="30">
      <c r="A73" s="50">
        <v>6</v>
      </c>
      <c r="B73" s="56" t="s">
        <v>201</v>
      </c>
      <c r="C73" s="54" t="s">
        <v>70</v>
      </c>
      <c r="D73" s="18" t="s">
        <v>202</v>
      </c>
      <c r="E73" s="29">
        <v>0.15</v>
      </c>
      <c r="F73" s="29">
        <v>18.87</v>
      </c>
      <c r="G73" s="29">
        <v>0.03</v>
      </c>
      <c r="H73" s="29">
        <v>0</v>
      </c>
      <c r="I73" s="29">
        <v>0</v>
      </c>
      <c r="J73" s="29">
        <v>24</v>
      </c>
      <c r="K73" s="29">
        <v>14.96</v>
      </c>
      <c r="L73" s="29">
        <v>4.0599999999999996</v>
      </c>
      <c r="M73" s="29">
        <v>0.12</v>
      </c>
      <c r="N73" s="29">
        <v>72</v>
      </c>
      <c r="O73" s="29">
        <v>10.98</v>
      </c>
      <c r="P73" s="29">
        <v>7.48</v>
      </c>
      <c r="Q73" s="29">
        <v>2</v>
      </c>
      <c r="R73" s="29">
        <v>3</v>
      </c>
      <c r="S73" s="29">
        <v>4</v>
      </c>
      <c r="T73" s="29">
        <v>1</v>
      </c>
      <c r="U73" s="29">
        <v>0</v>
      </c>
      <c r="V73" s="29">
        <v>0</v>
      </c>
      <c r="W73" s="29">
        <v>69.3</v>
      </c>
      <c r="X73" s="29">
        <v>29.7</v>
      </c>
      <c r="Y73" s="29">
        <v>1</v>
      </c>
      <c r="Z73" s="29">
        <v>1</v>
      </c>
      <c r="AA73" s="29">
        <v>5</v>
      </c>
      <c r="AB73" s="29">
        <v>2.46</v>
      </c>
      <c r="AC73" s="29">
        <v>0.53</v>
      </c>
      <c r="AD73" s="29">
        <v>35.42</v>
      </c>
      <c r="AE73" s="29">
        <v>35.42</v>
      </c>
      <c r="AF73" s="29">
        <v>3.64</v>
      </c>
      <c r="AG73" s="29">
        <v>14.1</v>
      </c>
      <c r="AH73" s="29">
        <v>17.670000000000002</v>
      </c>
      <c r="AI73" s="29">
        <v>9.65</v>
      </c>
      <c r="AJ73" s="29">
        <v>29.77</v>
      </c>
      <c r="AK73" s="29">
        <v>2.4700000000000002</v>
      </c>
      <c r="AL73" s="29">
        <v>14.51</v>
      </c>
      <c r="AM73" s="29">
        <v>15.91</v>
      </c>
      <c r="AN73" s="29">
        <v>11.14</v>
      </c>
      <c r="AO73" s="29">
        <v>19</v>
      </c>
      <c r="AP73" s="29">
        <v>13.8972</v>
      </c>
      <c r="AQ73" s="29">
        <v>31.69</v>
      </c>
      <c r="AR73" s="29">
        <v>24.21</v>
      </c>
      <c r="AS73" s="29">
        <v>0</v>
      </c>
      <c r="AT73" s="29">
        <v>0</v>
      </c>
      <c r="AU73" s="29">
        <v>0.38</v>
      </c>
      <c r="AV73" s="21">
        <v>45.81</v>
      </c>
      <c r="AW73" s="21">
        <v>1.7</v>
      </c>
      <c r="AX73" s="21">
        <v>24.15</v>
      </c>
      <c r="AY73" s="21">
        <v>24.15</v>
      </c>
      <c r="AZ73" s="21">
        <v>30.53</v>
      </c>
      <c r="BA73" s="21">
        <v>7.21</v>
      </c>
      <c r="BB73" s="21">
        <v>0</v>
      </c>
      <c r="BC73" s="21">
        <v>0</v>
      </c>
      <c r="BD73" s="21">
        <v>6.9725000000000001</v>
      </c>
      <c r="BE73" s="21">
        <v>16.734000000000002</v>
      </c>
      <c r="BF73" s="21">
        <v>4.84</v>
      </c>
      <c r="BG73" s="21">
        <v>0</v>
      </c>
      <c r="BH73" s="21">
        <v>55.43</v>
      </c>
      <c r="BI73" s="21">
        <v>240.68</v>
      </c>
      <c r="BJ73" s="21">
        <v>3.7957999999999998</v>
      </c>
      <c r="BK73" s="21">
        <v>25</v>
      </c>
      <c r="BL73" s="21">
        <v>1.73</v>
      </c>
    </row>
    <row r="74" spans="1:64" ht="30">
      <c r="A74" s="50">
        <v>7</v>
      </c>
      <c r="B74" s="56" t="s">
        <v>203</v>
      </c>
      <c r="C74" s="54" t="s">
        <v>70</v>
      </c>
      <c r="D74" s="18" t="s">
        <v>204</v>
      </c>
      <c r="E74" s="29">
        <v>0</v>
      </c>
      <c r="F74" s="29">
        <v>451.92</v>
      </c>
      <c r="G74" s="29">
        <v>104.5</v>
      </c>
      <c r="H74" s="29">
        <v>0</v>
      </c>
      <c r="I74" s="29">
        <v>4.49</v>
      </c>
      <c r="J74" s="29">
        <v>205.83</v>
      </c>
      <c r="K74" s="29">
        <v>172.72</v>
      </c>
      <c r="L74" s="29">
        <v>479.19</v>
      </c>
      <c r="M74" s="29">
        <v>0</v>
      </c>
      <c r="N74" s="29">
        <v>571.62</v>
      </c>
      <c r="O74" s="29">
        <v>76.69</v>
      </c>
      <c r="P74" s="29">
        <v>30.21</v>
      </c>
      <c r="Q74" s="29">
        <v>87.26</v>
      </c>
      <c r="R74" s="29">
        <v>130.9</v>
      </c>
      <c r="S74" s="29">
        <v>174.53</v>
      </c>
      <c r="T74" s="29">
        <v>43.63</v>
      </c>
      <c r="U74" s="29">
        <v>157.96299999999999</v>
      </c>
      <c r="V74" s="29">
        <v>85.057000000000002</v>
      </c>
      <c r="W74" s="29">
        <v>657.97900000000004</v>
      </c>
      <c r="X74" s="29">
        <v>281.99099999999999</v>
      </c>
      <c r="Y74" s="29">
        <v>143</v>
      </c>
      <c r="Z74" s="29">
        <v>161</v>
      </c>
      <c r="AA74" s="29">
        <v>59</v>
      </c>
      <c r="AB74" s="29">
        <v>32</v>
      </c>
      <c r="AC74" s="29">
        <v>155.80000000000001</v>
      </c>
      <c r="AD74" s="29">
        <v>235.69</v>
      </c>
      <c r="AE74" s="29">
        <v>235.69</v>
      </c>
      <c r="AF74" s="29">
        <v>123.7</v>
      </c>
      <c r="AG74" s="29">
        <v>152.47</v>
      </c>
      <c r="AH74" s="29">
        <v>77.349999999999994</v>
      </c>
      <c r="AI74" s="29">
        <v>144.34</v>
      </c>
      <c r="AJ74" s="29">
        <v>132.86000000000001</v>
      </c>
      <c r="AK74" s="29">
        <v>6.74</v>
      </c>
      <c r="AL74" s="29">
        <v>115.07</v>
      </c>
      <c r="AM74" s="29">
        <v>46.06</v>
      </c>
      <c r="AN74" s="29">
        <v>153.44999999999999</v>
      </c>
      <c r="AO74" s="29">
        <v>59</v>
      </c>
      <c r="AP74" s="29">
        <v>298.22179999999997</v>
      </c>
      <c r="AQ74" s="29">
        <v>348.25</v>
      </c>
      <c r="AR74" s="29">
        <v>480.76</v>
      </c>
      <c r="AS74" s="29">
        <v>87.35</v>
      </c>
      <c r="AT74" s="29">
        <v>27.96</v>
      </c>
      <c r="AU74" s="29">
        <v>102.63</v>
      </c>
      <c r="AV74" s="21">
        <v>475.93</v>
      </c>
      <c r="AW74" s="21">
        <v>58.81</v>
      </c>
      <c r="AX74" s="21">
        <v>241.28</v>
      </c>
      <c r="AY74" s="21">
        <v>241.28</v>
      </c>
      <c r="AZ74" s="21">
        <v>334.6</v>
      </c>
      <c r="BA74" s="21">
        <v>118.48</v>
      </c>
      <c r="BB74" s="21">
        <v>92.14</v>
      </c>
      <c r="BC74" s="21">
        <v>172.52</v>
      </c>
      <c r="BD74" s="21">
        <v>51.472499999999997</v>
      </c>
      <c r="BE74" s="21">
        <v>123.53400000000001</v>
      </c>
      <c r="BF74" s="21">
        <v>277.38</v>
      </c>
      <c r="BG74" s="21">
        <v>210.19</v>
      </c>
      <c r="BH74" s="21">
        <v>116.67</v>
      </c>
      <c r="BI74" s="21">
        <v>144.32</v>
      </c>
      <c r="BJ74" s="21">
        <v>4.2724000000000002</v>
      </c>
      <c r="BK74" s="21">
        <v>52.69</v>
      </c>
      <c r="BL74" s="21">
        <v>379.61</v>
      </c>
    </row>
    <row r="75" spans="1:64" ht="15">
      <c r="A75" s="50">
        <v>8</v>
      </c>
      <c r="B75" s="56" t="s">
        <v>205</v>
      </c>
      <c r="C75" s="54" t="s">
        <v>70</v>
      </c>
      <c r="D75" s="18" t="s">
        <v>204</v>
      </c>
      <c r="E75" s="29">
        <v>248.7</v>
      </c>
      <c r="F75" s="29">
        <v>85.95</v>
      </c>
      <c r="G75" s="29">
        <v>113.51</v>
      </c>
      <c r="H75" s="29">
        <v>0</v>
      </c>
      <c r="I75" s="29">
        <v>244.08</v>
      </c>
      <c r="J75" s="29">
        <v>0.71</v>
      </c>
      <c r="K75" s="29">
        <v>0</v>
      </c>
      <c r="L75" s="29">
        <v>0</v>
      </c>
      <c r="M75" s="29">
        <v>269.36</v>
      </c>
      <c r="N75" s="29">
        <v>7.9</v>
      </c>
      <c r="O75" s="29">
        <v>0</v>
      </c>
      <c r="P75" s="29">
        <v>0</v>
      </c>
      <c r="Q75" s="29">
        <v>0.76</v>
      </c>
      <c r="R75" s="29">
        <v>1.1299999999999999</v>
      </c>
      <c r="S75" s="29">
        <v>1.51</v>
      </c>
      <c r="T75" s="29">
        <v>0.38</v>
      </c>
      <c r="U75" s="29">
        <v>3.5425</v>
      </c>
      <c r="V75" s="29">
        <v>1.9075</v>
      </c>
      <c r="W75" s="29">
        <v>0.55300000000000005</v>
      </c>
      <c r="X75" s="29">
        <v>0.23699999999999999</v>
      </c>
      <c r="Y75" s="29">
        <v>18</v>
      </c>
      <c r="Z75" s="29">
        <v>21</v>
      </c>
      <c r="AA75" s="29">
        <v>0</v>
      </c>
      <c r="AB75" s="29">
        <v>0</v>
      </c>
      <c r="AC75" s="29">
        <v>40.340000000000003</v>
      </c>
      <c r="AD75" s="29">
        <v>48.54</v>
      </c>
      <c r="AE75" s="29">
        <v>48.54</v>
      </c>
      <c r="AF75" s="29">
        <v>22.14</v>
      </c>
      <c r="AG75" s="29">
        <v>0</v>
      </c>
      <c r="AH75" s="29">
        <v>51.92</v>
      </c>
      <c r="AI75" s="29">
        <v>54.52</v>
      </c>
      <c r="AJ75" s="29">
        <v>91</v>
      </c>
      <c r="AK75" s="29">
        <v>1.1100000000000001</v>
      </c>
      <c r="AL75" s="29">
        <v>0.43</v>
      </c>
      <c r="AM75" s="29">
        <v>6.99</v>
      </c>
      <c r="AN75" s="29">
        <v>0</v>
      </c>
      <c r="AO75" s="29">
        <v>1</v>
      </c>
      <c r="AP75" s="29">
        <v>0</v>
      </c>
      <c r="AQ75" s="29">
        <v>0</v>
      </c>
      <c r="AR75" s="29">
        <v>32.79</v>
      </c>
      <c r="AS75" s="29">
        <v>71.62</v>
      </c>
      <c r="AT75" s="29">
        <v>2.25</v>
      </c>
      <c r="AU75" s="29">
        <v>8.01</v>
      </c>
      <c r="AV75" s="21">
        <v>0.35</v>
      </c>
      <c r="AW75" s="21">
        <v>22.46</v>
      </c>
      <c r="AX75" s="21">
        <v>0</v>
      </c>
      <c r="AY75" s="21">
        <v>0</v>
      </c>
      <c r="AZ75" s="21">
        <v>34.22</v>
      </c>
      <c r="BA75" s="21">
        <v>2.74</v>
      </c>
      <c r="BB75" s="21">
        <v>7.99</v>
      </c>
      <c r="BC75" s="21">
        <v>39.97</v>
      </c>
      <c r="BD75" s="21">
        <v>0</v>
      </c>
      <c r="BE75" s="21">
        <v>0</v>
      </c>
      <c r="BF75" s="21">
        <v>84.12</v>
      </c>
      <c r="BG75" s="21">
        <v>52.5</v>
      </c>
      <c r="BH75" s="21">
        <v>31.95</v>
      </c>
      <c r="BI75" s="21">
        <v>40.32</v>
      </c>
      <c r="BJ75" s="21">
        <v>451.7</v>
      </c>
      <c r="BK75" s="21">
        <v>39.049999999999997</v>
      </c>
      <c r="BL75" s="21">
        <v>49.12</v>
      </c>
    </row>
    <row r="76" spans="1:64" ht="15">
      <c r="A76" s="50">
        <v>9</v>
      </c>
      <c r="B76" s="56" t="s">
        <v>206</v>
      </c>
      <c r="C76" s="54" t="s">
        <v>70</v>
      </c>
      <c r="D76" s="18" t="s">
        <v>204</v>
      </c>
      <c r="E76" s="29">
        <v>606.45000000000005</v>
      </c>
      <c r="F76" s="29">
        <v>275.54000000000002</v>
      </c>
      <c r="G76" s="29">
        <v>222.18</v>
      </c>
      <c r="H76" s="29">
        <v>950.86</v>
      </c>
      <c r="I76" s="29">
        <v>542.74</v>
      </c>
      <c r="J76" s="29">
        <v>211.96</v>
      </c>
      <c r="K76" s="29">
        <v>447.9</v>
      </c>
      <c r="L76" s="29">
        <v>292.24</v>
      </c>
      <c r="M76" s="29">
        <v>342.78</v>
      </c>
      <c r="N76" s="29">
        <v>661.59</v>
      </c>
      <c r="O76" s="29">
        <v>108.81</v>
      </c>
      <c r="P76" s="29">
        <v>549.66999999999996</v>
      </c>
      <c r="Q76" s="29">
        <v>559.58000000000004</v>
      </c>
      <c r="R76" s="29">
        <v>839.37</v>
      </c>
      <c r="S76" s="29">
        <v>1119.1600000000001</v>
      </c>
      <c r="T76" s="29">
        <v>279.79000000000002</v>
      </c>
      <c r="U76" s="29">
        <v>223.119</v>
      </c>
      <c r="V76" s="29">
        <v>120.14100000000001</v>
      </c>
      <c r="W76" s="29">
        <v>925.72199999999998</v>
      </c>
      <c r="X76" s="29">
        <v>396.738</v>
      </c>
      <c r="Y76" s="29">
        <v>189</v>
      </c>
      <c r="Z76" s="29">
        <v>214</v>
      </c>
      <c r="AA76" s="29">
        <v>614</v>
      </c>
      <c r="AB76" s="29">
        <v>330.53</v>
      </c>
      <c r="AC76" s="29">
        <v>186.54</v>
      </c>
      <c r="AD76" s="29">
        <v>481.03</v>
      </c>
      <c r="AE76" s="29">
        <v>481.03</v>
      </c>
      <c r="AF76" s="29">
        <v>263.07</v>
      </c>
      <c r="AG76" s="29">
        <v>646.84</v>
      </c>
      <c r="AH76" s="29">
        <v>449.38</v>
      </c>
      <c r="AI76" s="29">
        <v>363.61</v>
      </c>
      <c r="AJ76" s="29">
        <v>507.74</v>
      </c>
      <c r="AK76" s="29">
        <v>63.39</v>
      </c>
      <c r="AL76" s="29">
        <v>166.99</v>
      </c>
      <c r="AM76" s="29">
        <v>403.45</v>
      </c>
      <c r="AN76" s="29">
        <v>346.03500000000003</v>
      </c>
      <c r="AO76" s="29">
        <v>210</v>
      </c>
      <c r="AP76" s="29">
        <v>977.26220000000001</v>
      </c>
      <c r="AQ76" s="29">
        <v>353.92</v>
      </c>
      <c r="AR76" s="29">
        <v>169.6</v>
      </c>
      <c r="AS76" s="29">
        <v>297.42</v>
      </c>
      <c r="AT76" s="29">
        <v>115.24</v>
      </c>
      <c r="AU76" s="29">
        <v>410</v>
      </c>
      <c r="AV76" s="21">
        <v>436.11</v>
      </c>
      <c r="AW76" s="21">
        <v>158.94999999999999</v>
      </c>
      <c r="AX76" s="21">
        <v>507.11</v>
      </c>
      <c r="AY76" s="21">
        <v>507.11</v>
      </c>
      <c r="AZ76" s="21">
        <v>385.47</v>
      </c>
      <c r="BA76" s="21">
        <v>126.47</v>
      </c>
      <c r="BB76" s="21">
        <v>237.6</v>
      </c>
      <c r="BC76" s="21">
        <v>758.59</v>
      </c>
      <c r="BD76" s="21">
        <v>78.534999999999997</v>
      </c>
      <c r="BE76" s="21">
        <v>188.48400000000001</v>
      </c>
      <c r="BF76" s="21">
        <v>345.04</v>
      </c>
      <c r="BG76" s="21">
        <v>106.61</v>
      </c>
      <c r="BH76" s="21">
        <v>75.319999999999993</v>
      </c>
      <c r="BI76" s="21">
        <v>173.55</v>
      </c>
      <c r="BJ76" s="21">
        <v>499.2355</v>
      </c>
      <c r="BK76" s="21">
        <v>624.86</v>
      </c>
      <c r="BL76" s="21">
        <v>271.04000000000002</v>
      </c>
    </row>
    <row r="77" spans="1:64" ht="15">
      <c r="A77" s="50">
        <v>10</v>
      </c>
      <c r="B77" s="56" t="s">
        <v>207</v>
      </c>
      <c r="C77" s="54" t="s">
        <v>70</v>
      </c>
      <c r="D77" s="18" t="s">
        <v>208</v>
      </c>
      <c r="E77" s="29">
        <v>131.80000000000001</v>
      </c>
      <c r="F77" s="29">
        <v>332.78</v>
      </c>
      <c r="G77" s="29">
        <v>228.19</v>
      </c>
      <c r="H77" s="29">
        <v>420.56</v>
      </c>
      <c r="I77" s="29">
        <v>109.3</v>
      </c>
      <c r="J77" s="29">
        <v>11.72</v>
      </c>
      <c r="K77" s="29">
        <v>250.4</v>
      </c>
      <c r="L77" s="29">
        <v>63.04</v>
      </c>
      <c r="M77" s="29">
        <v>248.63</v>
      </c>
      <c r="N77" s="29">
        <v>5.89</v>
      </c>
      <c r="O77" s="29">
        <v>88.7</v>
      </c>
      <c r="P77" s="29">
        <v>17.899999999999999</v>
      </c>
      <c r="Q77" s="29">
        <v>0.76</v>
      </c>
      <c r="R77" s="29">
        <v>1.1399999999999999</v>
      </c>
      <c r="S77" s="29">
        <v>1.52</v>
      </c>
      <c r="T77" s="29">
        <v>0.38</v>
      </c>
      <c r="U77" s="29">
        <v>169.30549999999999</v>
      </c>
      <c r="V77" s="29">
        <v>91.164500000000004</v>
      </c>
      <c r="W77" s="29">
        <v>175</v>
      </c>
      <c r="X77" s="29">
        <v>75</v>
      </c>
      <c r="Y77" s="29">
        <v>150</v>
      </c>
      <c r="Z77" s="29">
        <v>169</v>
      </c>
      <c r="AA77" s="29">
        <v>145</v>
      </c>
      <c r="AB77" s="29">
        <v>77.95</v>
      </c>
      <c r="AC77" s="29">
        <v>45.5</v>
      </c>
      <c r="AD77" s="29">
        <v>89.26</v>
      </c>
      <c r="AE77" s="29">
        <v>89.26</v>
      </c>
      <c r="AF77" s="29">
        <v>63.25</v>
      </c>
      <c r="AG77" s="29">
        <v>153.78</v>
      </c>
      <c r="AH77" s="29">
        <v>46.96</v>
      </c>
      <c r="AI77" s="29">
        <v>55.05</v>
      </c>
      <c r="AJ77" s="29">
        <v>455.18</v>
      </c>
      <c r="AK77" s="29">
        <v>32.229999999999997</v>
      </c>
      <c r="AL77" s="29">
        <v>217.42</v>
      </c>
      <c r="AM77" s="29">
        <v>206.49</v>
      </c>
      <c r="AN77" s="29">
        <v>41.975000000000001</v>
      </c>
      <c r="AO77" s="29">
        <v>76</v>
      </c>
      <c r="AP77" s="29">
        <v>297.34960000000001</v>
      </c>
      <c r="AQ77" s="29">
        <v>313.58999999999997</v>
      </c>
      <c r="AR77" s="29">
        <v>197.21</v>
      </c>
      <c r="AS77" s="29">
        <v>174.41</v>
      </c>
      <c r="AT77" s="29">
        <v>67.709999999999994</v>
      </c>
      <c r="AU77" s="29">
        <v>249.34</v>
      </c>
      <c r="AV77" s="21">
        <v>49.8</v>
      </c>
      <c r="AW77" s="21">
        <v>93.07</v>
      </c>
      <c r="AX77" s="21">
        <v>76.91</v>
      </c>
      <c r="AY77" s="21">
        <v>76.91</v>
      </c>
      <c r="AZ77" s="21">
        <v>212.85</v>
      </c>
      <c r="BA77" s="21">
        <v>234.46</v>
      </c>
      <c r="BB77" s="21">
        <v>244.8</v>
      </c>
      <c r="BC77" s="21">
        <v>231.17</v>
      </c>
      <c r="BD77" s="21">
        <v>110.37</v>
      </c>
      <c r="BE77" s="21">
        <v>264.88799999999998</v>
      </c>
      <c r="BF77" s="21">
        <v>227.49</v>
      </c>
      <c r="BG77" s="21">
        <v>168.66</v>
      </c>
      <c r="BH77" s="21">
        <v>103.53</v>
      </c>
      <c r="BI77" s="21">
        <v>199.53</v>
      </c>
      <c r="BJ77" s="21">
        <v>318.37299999999999</v>
      </c>
      <c r="BK77" s="21">
        <v>383.99</v>
      </c>
      <c r="BL77" s="21">
        <v>170.65100000000001</v>
      </c>
    </row>
    <row r="78" spans="1:64" ht="30">
      <c r="A78" s="50"/>
      <c r="B78" s="53" t="s">
        <v>209</v>
      </c>
      <c r="C78" s="54"/>
      <c r="D78" s="1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79" spans="1:64" ht="15">
      <c r="A79" s="50">
        <v>11</v>
      </c>
      <c r="B79" s="55" t="s">
        <v>210</v>
      </c>
      <c r="C79" s="54" t="s">
        <v>70</v>
      </c>
      <c r="D79" s="19" t="s">
        <v>194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136.35599999999999</v>
      </c>
      <c r="K79" s="29">
        <v>0</v>
      </c>
      <c r="L79" s="29">
        <v>0</v>
      </c>
      <c r="M79" s="29">
        <v>0</v>
      </c>
      <c r="N79" s="29">
        <v>0</v>
      </c>
      <c r="O79" s="29">
        <v>455.8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164.85</v>
      </c>
      <c r="X79" s="29">
        <v>70.650000000000006</v>
      </c>
      <c r="Y79" s="29">
        <v>0</v>
      </c>
      <c r="Z79" s="29">
        <v>0</v>
      </c>
      <c r="AA79" s="29">
        <v>0</v>
      </c>
      <c r="AB79" s="29">
        <v>0</v>
      </c>
      <c r="AC79" s="29">
        <v>0.23</v>
      </c>
      <c r="AD79" s="29">
        <v>22.98</v>
      </c>
      <c r="AE79" s="29">
        <v>22.98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8.2799999999999994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262.13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</row>
    <row r="80" spans="1:64" ht="15">
      <c r="A80" s="50">
        <v>12</v>
      </c>
      <c r="B80" s="56" t="s">
        <v>211</v>
      </c>
      <c r="C80" s="54" t="s">
        <v>70</v>
      </c>
      <c r="D80" s="19" t="s">
        <v>194</v>
      </c>
      <c r="E80" s="29">
        <v>3.02</v>
      </c>
      <c r="F80" s="29">
        <v>42.17</v>
      </c>
      <c r="G80" s="29">
        <v>1.77</v>
      </c>
      <c r="H80" s="29">
        <v>1.85</v>
      </c>
      <c r="I80" s="29">
        <v>2.46</v>
      </c>
      <c r="J80" s="29">
        <v>1.1054490000000001</v>
      </c>
      <c r="K80" s="29">
        <v>3.91</v>
      </c>
      <c r="L80" s="29">
        <v>1.38</v>
      </c>
      <c r="M80" s="29">
        <v>3.08</v>
      </c>
      <c r="N80" s="29">
        <v>1.1599999999999999</v>
      </c>
      <c r="O80" s="29">
        <v>9.5399999999999991</v>
      </c>
      <c r="P80" s="29">
        <v>1.01</v>
      </c>
      <c r="Q80" s="29">
        <v>0.64</v>
      </c>
      <c r="R80" s="29">
        <v>0.96</v>
      </c>
      <c r="S80" s="29">
        <v>1.28</v>
      </c>
      <c r="T80" s="29">
        <v>0.32</v>
      </c>
      <c r="U80" s="29">
        <v>0.7</v>
      </c>
      <c r="V80" s="29">
        <v>0.38</v>
      </c>
      <c r="W80" s="29">
        <v>3.19</v>
      </c>
      <c r="X80" s="29">
        <v>1.37</v>
      </c>
      <c r="Y80" s="29">
        <v>1.88</v>
      </c>
      <c r="Z80" s="29">
        <v>2.12</v>
      </c>
      <c r="AA80" s="29">
        <v>2.0499999999999998</v>
      </c>
      <c r="AB80" s="29">
        <v>1.1000000000000001</v>
      </c>
      <c r="AC80" s="29">
        <v>1.62</v>
      </c>
      <c r="AD80" s="29">
        <v>54.82</v>
      </c>
      <c r="AE80" s="29">
        <v>54.82</v>
      </c>
      <c r="AF80" s="29">
        <v>2.06</v>
      </c>
      <c r="AG80" s="29">
        <v>3.73</v>
      </c>
      <c r="AH80" s="29">
        <v>2.14</v>
      </c>
      <c r="AI80" s="29">
        <v>2.17</v>
      </c>
      <c r="AJ80" s="29">
        <v>43.39</v>
      </c>
      <c r="AK80" s="29">
        <v>1.76</v>
      </c>
      <c r="AL80" s="29">
        <v>21.86</v>
      </c>
      <c r="AM80" s="29">
        <v>10.46</v>
      </c>
      <c r="AN80" s="29">
        <v>1.46</v>
      </c>
      <c r="AO80" s="29">
        <v>1.38</v>
      </c>
      <c r="AP80" s="29">
        <v>5.75</v>
      </c>
      <c r="AQ80" s="29">
        <v>0.35</v>
      </c>
      <c r="AR80" s="29">
        <v>282.91000000000003</v>
      </c>
      <c r="AS80" s="29">
        <v>6.26</v>
      </c>
      <c r="AT80" s="29">
        <v>1.17</v>
      </c>
      <c r="AU80" s="29">
        <v>5.63</v>
      </c>
      <c r="AV80" s="29">
        <v>4.63</v>
      </c>
      <c r="AW80" s="29">
        <v>11.53</v>
      </c>
      <c r="AX80" s="29">
        <v>11.13</v>
      </c>
      <c r="AY80" s="29">
        <v>11.13</v>
      </c>
      <c r="AZ80" s="29">
        <v>308.74</v>
      </c>
      <c r="BA80" s="29">
        <v>40.659999999999997</v>
      </c>
      <c r="BB80" s="29">
        <v>24.44</v>
      </c>
      <c r="BC80" s="29">
        <v>129.97999999999999</v>
      </c>
      <c r="BD80" s="29">
        <v>1.01</v>
      </c>
      <c r="BE80" s="29">
        <v>2.41</v>
      </c>
      <c r="BF80" s="29">
        <v>5.47</v>
      </c>
      <c r="BG80" s="29">
        <v>1.2</v>
      </c>
      <c r="BH80" s="29">
        <v>0.98</v>
      </c>
      <c r="BI80" s="29">
        <v>2.59</v>
      </c>
      <c r="BJ80" s="29">
        <v>0.03</v>
      </c>
      <c r="BK80" s="29">
        <v>20.54</v>
      </c>
      <c r="BL80" s="29">
        <v>2.67</v>
      </c>
    </row>
    <row r="81" spans="1:64" ht="30">
      <c r="A81" s="50">
        <v>13</v>
      </c>
      <c r="B81" s="56" t="s">
        <v>212</v>
      </c>
      <c r="C81" s="54" t="s">
        <v>70</v>
      </c>
      <c r="D81" s="18" t="s">
        <v>197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</row>
    <row r="82" spans="1:64" ht="30">
      <c r="A82" s="50">
        <v>14</v>
      </c>
      <c r="B82" s="56" t="s">
        <v>213</v>
      </c>
      <c r="C82" s="54" t="s">
        <v>70</v>
      </c>
      <c r="D82" s="19" t="s">
        <v>199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6.66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</row>
    <row r="83" spans="1:64" ht="30">
      <c r="A83" s="50">
        <v>15</v>
      </c>
      <c r="B83" s="56" t="s">
        <v>214</v>
      </c>
      <c r="C83" s="54" t="s">
        <v>70</v>
      </c>
      <c r="D83" s="18" t="s">
        <v>197</v>
      </c>
      <c r="E83" s="29">
        <v>96.52</v>
      </c>
      <c r="F83" s="29">
        <v>269.45</v>
      </c>
      <c r="G83" s="29">
        <v>0</v>
      </c>
      <c r="H83" s="29">
        <v>360.19</v>
      </c>
      <c r="I83" s="29">
        <v>0</v>
      </c>
      <c r="J83" s="29">
        <v>120.7</v>
      </c>
      <c r="K83" s="29">
        <v>22.51</v>
      </c>
      <c r="L83" s="29">
        <v>112.12</v>
      </c>
      <c r="M83" s="29">
        <v>0</v>
      </c>
      <c r="N83" s="29">
        <v>349.35</v>
      </c>
      <c r="O83" s="29">
        <v>45.72</v>
      </c>
      <c r="P83" s="29">
        <v>77.97</v>
      </c>
      <c r="Q83" s="29">
        <v>13.6</v>
      </c>
      <c r="R83" s="29">
        <v>20.399999999999999</v>
      </c>
      <c r="S83" s="29">
        <v>27.2</v>
      </c>
      <c r="T83" s="29">
        <v>6.8</v>
      </c>
      <c r="U83" s="29">
        <v>67.41</v>
      </c>
      <c r="V83" s="29">
        <v>36.299999999999997</v>
      </c>
      <c r="W83" s="29">
        <v>337.37</v>
      </c>
      <c r="X83" s="29">
        <v>144.59</v>
      </c>
      <c r="Y83" s="29">
        <v>0</v>
      </c>
      <c r="Z83" s="29">
        <v>0</v>
      </c>
      <c r="AA83" s="29">
        <v>29.84</v>
      </c>
      <c r="AB83" s="29">
        <v>16.07</v>
      </c>
      <c r="AC83" s="29">
        <v>7.03</v>
      </c>
      <c r="AD83" s="29">
        <v>382.42</v>
      </c>
      <c r="AE83" s="29">
        <v>382.42</v>
      </c>
      <c r="AF83" s="29">
        <v>15.38</v>
      </c>
      <c r="AG83" s="29">
        <v>54.15</v>
      </c>
      <c r="AH83" s="29">
        <v>0</v>
      </c>
      <c r="AI83" s="29">
        <v>2.21</v>
      </c>
      <c r="AJ83" s="29">
        <v>1.61</v>
      </c>
      <c r="AK83" s="29">
        <v>0</v>
      </c>
      <c r="AL83" s="29">
        <v>73.3</v>
      </c>
      <c r="AM83" s="29">
        <v>1.89</v>
      </c>
      <c r="AN83" s="29">
        <v>54.25</v>
      </c>
      <c r="AO83" s="29">
        <v>159.41</v>
      </c>
      <c r="AP83" s="29">
        <v>125.48</v>
      </c>
      <c r="AQ83" s="29">
        <v>184.93</v>
      </c>
      <c r="AR83" s="29">
        <v>122.59</v>
      </c>
      <c r="AS83" s="29">
        <v>91.51</v>
      </c>
      <c r="AT83" s="29">
        <v>6.28</v>
      </c>
      <c r="AU83" s="29">
        <v>24.36</v>
      </c>
      <c r="AV83" s="29">
        <v>90.15</v>
      </c>
      <c r="AW83" s="29">
        <v>36.79</v>
      </c>
      <c r="AX83" s="29">
        <v>118.96</v>
      </c>
      <c r="AY83" s="29">
        <v>118.96</v>
      </c>
      <c r="AZ83" s="29">
        <v>156.72</v>
      </c>
      <c r="BA83" s="29">
        <v>43.61</v>
      </c>
      <c r="BB83" s="29">
        <v>31.79</v>
      </c>
      <c r="BC83" s="29">
        <v>55.99</v>
      </c>
      <c r="BD83" s="29">
        <v>34.43</v>
      </c>
      <c r="BE83" s="29">
        <v>82.62</v>
      </c>
      <c r="BF83" s="29">
        <v>130.01</v>
      </c>
      <c r="BG83" s="29">
        <v>0</v>
      </c>
      <c r="BH83" s="29">
        <v>0</v>
      </c>
      <c r="BI83" s="29">
        <v>20.66</v>
      </c>
      <c r="BJ83" s="29">
        <v>0</v>
      </c>
      <c r="BK83" s="29">
        <v>86.28</v>
      </c>
      <c r="BL83" s="29">
        <v>0</v>
      </c>
    </row>
    <row r="84" spans="1:64" ht="30">
      <c r="A84" s="50">
        <v>16</v>
      </c>
      <c r="B84" s="56" t="s">
        <v>215</v>
      </c>
      <c r="C84" s="54" t="s">
        <v>70</v>
      </c>
      <c r="D84" s="18" t="s">
        <v>202</v>
      </c>
      <c r="E84" s="29">
        <v>0.13</v>
      </c>
      <c r="F84" s="29">
        <v>16.04</v>
      </c>
      <c r="G84" s="29">
        <v>0.03</v>
      </c>
      <c r="H84" s="29">
        <v>0</v>
      </c>
      <c r="I84" s="29">
        <v>0</v>
      </c>
      <c r="J84" s="29">
        <v>20.399999999999999</v>
      </c>
      <c r="K84" s="29">
        <v>12.72</v>
      </c>
      <c r="L84" s="29">
        <v>3.45</v>
      </c>
      <c r="M84" s="29">
        <v>0.1</v>
      </c>
      <c r="N84" s="29">
        <v>61.2</v>
      </c>
      <c r="O84" s="29">
        <v>9.33</v>
      </c>
      <c r="P84" s="29">
        <v>6.36</v>
      </c>
      <c r="Q84" s="29">
        <v>1.7</v>
      </c>
      <c r="R84" s="29">
        <v>2.5499999999999998</v>
      </c>
      <c r="S84" s="29">
        <v>3.4</v>
      </c>
      <c r="T84" s="29">
        <v>0.85</v>
      </c>
      <c r="U84" s="29">
        <v>0</v>
      </c>
      <c r="V84" s="29">
        <v>0</v>
      </c>
      <c r="W84" s="29">
        <v>58.91</v>
      </c>
      <c r="X84" s="29">
        <v>25.25</v>
      </c>
      <c r="Y84" s="29">
        <v>0.97</v>
      </c>
      <c r="Z84" s="29">
        <v>1.0900000000000001</v>
      </c>
      <c r="AA84" s="29">
        <v>3.88</v>
      </c>
      <c r="AB84" s="29">
        <v>2.09</v>
      </c>
      <c r="AC84" s="29">
        <v>0.45</v>
      </c>
      <c r="AD84" s="29">
        <v>30.11</v>
      </c>
      <c r="AE84" s="29">
        <v>30.11</v>
      </c>
      <c r="AF84" s="29">
        <v>3.09</v>
      </c>
      <c r="AG84" s="29">
        <v>11.99</v>
      </c>
      <c r="AH84" s="29">
        <v>15.02</v>
      </c>
      <c r="AI84" s="29">
        <v>8.1999999999999993</v>
      </c>
      <c r="AJ84" s="29">
        <v>25.3</v>
      </c>
      <c r="AK84" s="29">
        <v>2.1</v>
      </c>
      <c r="AL84" s="29">
        <v>12.34</v>
      </c>
      <c r="AM84" s="29">
        <v>13.52</v>
      </c>
      <c r="AN84" s="29">
        <v>9.4700000000000006</v>
      </c>
      <c r="AO84" s="29">
        <v>16.16</v>
      </c>
      <c r="AP84" s="29">
        <v>11.81</v>
      </c>
      <c r="AQ84" s="29">
        <v>26.94</v>
      </c>
      <c r="AR84" s="29">
        <v>20.58</v>
      </c>
      <c r="AS84" s="29">
        <v>0</v>
      </c>
      <c r="AT84" s="29">
        <v>0</v>
      </c>
      <c r="AU84" s="29">
        <v>0.32</v>
      </c>
      <c r="AV84" s="29">
        <v>38.94</v>
      </c>
      <c r="AW84" s="29">
        <v>1.45</v>
      </c>
      <c r="AX84" s="29">
        <v>20.53</v>
      </c>
      <c r="AY84" s="29">
        <v>20.53</v>
      </c>
      <c r="AZ84" s="29">
        <v>25.95</v>
      </c>
      <c r="BA84" s="29">
        <v>6.13</v>
      </c>
      <c r="BB84" s="29">
        <v>0</v>
      </c>
      <c r="BC84" s="29">
        <v>0</v>
      </c>
      <c r="BD84" s="29">
        <v>5.93</v>
      </c>
      <c r="BE84" s="29">
        <v>14.22</v>
      </c>
      <c r="BF84" s="29">
        <v>4.1100000000000003</v>
      </c>
      <c r="BG84" s="29">
        <v>0</v>
      </c>
      <c r="BH84" s="29">
        <v>47.11</v>
      </c>
      <c r="BI84" s="29">
        <v>204.57</v>
      </c>
      <c r="BJ84" s="29">
        <v>3.23</v>
      </c>
      <c r="BK84" s="29">
        <v>21.25</v>
      </c>
      <c r="BL84" s="29">
        <v>1.47</v>
      </c>
    </row>
    <row r="85" spans="1:64" ht="30">
      <c r="A85" s="50">
        <v>17</v>
      </c>
      <c r="B85" s="56" t="s">
        <v>216</v>
      </c>
      <c r="C85" s="54" t="s">
        <v>70</v>
      </c>
      <c r="D85" s="18" t="s">
        <v>204</v>
      </c>
      <c r="E85" s="29">
        <v>0</v>
      </c>
      <c r="F85" s="29">
        <v>9.0399999999999991</v>
      </c>
      <c r="G85" s="29">
        <v>3.14</v>
      </c>
      <c r="H85" s="29">
        <v>0</v>
      </c>
      <c r="I85" s="29">
        <v>0.94</v>
      </c>
      <c r="J85" s="29">
        <v>6.7775640785781111</v>
      </c>
      <c r="K85" s="29">
        <v>22.45</v>
      </c>
      <c r="L85" s="29">
        <v>95.84</v>
      </c>
      <c r="M85" s="29">
        <v>0</v>
      </c>
      <c r="N85" s="29">
        <v>34.299999999999997</v>
      </c>
      <c r="O85" s="29">
        <v>16.100000000000001</v>
      </c>
      <c r="P85" s="29">
        <v>0.6</v>
      </c>
      <c r="Q85" s="29">
        <v>3.49</v>
      </c>
      <c r="R85" s="29">
        <v>7.85</v>
      </c>
      <c r="S85" s="29">
        <v>17.45</v>
      </c>
      <c r="T85" s="29">
        <v>4.3600000000000003</v>
      </c>
      <c r="U85" s="29">
        <v>18.96</v>
      </c>
      <c r="V85" s="29">
        <v>10.210000000000001</v>
      </c>
      <c r="W85" s="29">
        <v>32.9</v>
      </c>
      <c r="X85" s="29">
        <v>14.1</v>
      </c>
      <c r="Y85" s="29">
        <v>7.13</v>
      </c>
      <c r="Z85" s="29">
        <v>8.0399999999999991</v>
      </c>
      <c r="AA85" s="29">
        <v>4.75</v>
      </c>
      <c r="AB85" s="29">
        <v>1.28</v>
      </c>
      <c r="AC85" s="29">
        <v>15.58</v>
      </c>
      <c r="AD85" s="29">
        <v>40.07</v>
      </c>
      <c r="AE85" s="29">
        <v>47.14</v>
      </c>
      <c r="AF85" s="29">
        <v>69.27</v>
      </c>
      <c r="AG85" s="29">
        <v>9.15</v>
      </c>
      <c r="AH85" s="29">
        <v>43.32</v>
      </c>
      <c r="AI85" s="29">
        <v>14.43</v>
      </c>
      <c r="AJ85" s="29">
        <v>10.63</v>
      </c>
      <c r="AK85" s="29">
        <v>0.54</v>
      </c>
      <c r="AL85" s="29">
        <v>8.0500000000000007</v>
      </c>
      <c r="AM85" s="29">
        <v>3.22</v>
      </c>
      <c r="AN85" s="29">
        <v>3.07</v>
      </c>
      <c r="AO85" s="29">
        <v>1.17</v>
      </c>
      <c r="AP85" s="29">
        <v>5.96</v>
      </c>
      <c r="AQ85" s="29">
        <v>34.83</v>
      </c>
      <c r="AR85" s="29">
        <v>48.08</v>
      </c>
      <c r="AS85" s="29">
        <v>14.85</v>
      </c>
      <c r="AT85" s="29">
        <v>8.67</v>
      </c>
      <c r="AU85" s="29">
        <v>31.81</v>
      </c>
      <c r="AV85" s="29">
        <v>52.35</v>
      </c>
      <c r="AW85" s="29">
        <v>10</v>
      </c>
      <c r="AX85" s="29">
        <v>14.48</v>
      </c>
      <c r="AY85" s="29">
        <v>14.48</v>
      </c>
      <c r="AZ85" s="29">
        <v>63.57</v>
      </c>
      <c r="BA85" s="29">
        <v>5.92</v>
      </c>
      <c r="BB85" s="29">
        <v>4.6100000000000003</v>
      </c>
      <c r="BC85" s="29">
        <v>32.78</v>
      </c>
      <c r="BD85" s="29">
        <v>3.09</v>
      </c>
      <c r="BE85" s="29">
        <v>7.41</v>
      </c>
      <c r="BF85" s="29">
        <v>13.87</v>
      </c>
      <c r="BG85" s="29">
        <v>4.2</v>
      </c>
      <c r="BH85" s="29">
        <v>2.33</v>
      </c>
      <c r="BI85" s="29">
        <v>7.22</v>
      </c>
      <c r="BJ85" s="29">
        <v>0.21</v>
      </c>
      <c r="BK85" s="29">
        <v>2.63</v>
      </c>
      <c r="BL85" s="29">
        <v>18.98</v>
      </c>
    </row>
    <row r="86" spans="1:64" ht="15">
      <c r="A86" s="50">
        <v>18</v>
      </c>
      <c r="B86" s="56" t="s">
        <v>217</v>
      </c>
      <c r="C86" s="54" t="s">
        <v>70</v>
      </c>
      <c r="D86" s="18" t="s">
        <v>204</v>
      </c>
      <c r="E86" s="29">
        <v>29.84</v>
      </c>
      <c r="F86" s="29">
        <v>1.72</v>
      </c>
      <c r="G86" s="29">
        <v>3.41</v>
      </c>
      <c r="H86" s="29">
        <v>0</v>
      </c>
      <c r="I86" s="29">
        <v>51.26</v>
      </c>
      <c r="J86" s="29">
        <v>2.3378858746492048E-2</v>
      </c>
      <c r="K86" s="29">
        <v>0</v>
      </c>
      <c r="L86" s="29">
        <v>0</v>
      </c>
      <c r="M86" s="29">
        <v>53.87</v>
      </c>
      <c r="N86" s="29">
        <v>0.47</v>
      </c>
      <c r="O86" s="29">
        <v>0</v>
      </c>
      <c r="P86" s="29">
        <v>0</v>
      </c>
      <c r="Q86" s="29">
        <v>0.03</v>
      </c>
      <c r="R86" s="29">
        <v>7.0000000000000007E-2</v>
      </c>
      <c r="S86" s="29">
        <v>0.15</v>
      </c>
      <c r="T86" s="29">
        <v>0.04</v>
      </c>
      <c r="U86" s="29">
        <v>0.43</v>
      </c>
      <c r="V86" s="29">
        <v>0.23</v>
      </c>
      <c r="W86" s="29">
        <v>0.03</v>
      </c>
      <c r="X86" s="29">
        <v>0.01</v>
      </c>
      <c r="Y86" s="29">
        <v>0.92</v>
      </c>
      <c r="Z86" s="29">
        <v>1.03</v>
      </c>
      <c r="AA86" s="29">
        <v>0</v>
      </c>
      <c r="AB86" s="29">
        <v>0</v>
      </c>
      <c r="AC86" s="29">
        <v>4.03</v>
      </c>
      <c r="AD86" s="29">
        <v>8.25</v>
      </c>
      <c r="AE86" s="29">
        <v>9.7100000000000009</v>
      </c>
      <c r="AF86" s="29">
        <v>12.4</v>
      </c>
      <c r="AG86" s="29">
        <v>0</v>
      </c>
      <c r="AH86" s="29">
        <v>29.08</v>
      </c>
      <c r="AI86" s="29">
        <v>5.45</v>
      </c>
      <c r="AJ86" s="29">
        <v>7.28</v>
      </c>
      <c r="AK86" s="29">
        <v>0.09</v>
      </c>
      <c r="AL86" s="29">
        <v>0.03</v>
      </c>
      <c r="AM86" s="29">
        <v>0.49</v>
      </c>
      <c r="AN86" s="29">
        <v>0</v>
      </c>
      <c r="AO86" s="29">
        <v>0.02</v>
      </c>
      <c r="AP86" s="29">
        <v>0</v>
      </c>
      <c r="AQ86" s="29">
        <v>0</v>
      </c>
      <c r="AR86" s="29">
        <v>3.28</v>
      </c>
      <c r="AS86" s="29">
        <v>12.17</v>
      </c>
      <c r="AT86" s="29">
        <v>0.7</v>
      </c>
      <c r="AU86" s="29">
        <v>2.48</v>
      </c>
      <c r="AV86" s="29">
        <v>0.04</v>
      </c>
      <c r="AW86" s="29">
        <v>3.82</v>
      </c>
      <c r="AX86" s="29">
        <v>0</v>
      </c>
      <c r="AY86" s="29">
        <v>0</v>
      </c>
      <c r="AZ86" s="29">
        <v>6.5</v>
      </c>
      <c r="BA86" s="29">
        <v>0.14000000000000001</v>
      </c>
      <c r="BB86" s="29">
        <v>0.4</v>
      </c>
      <c r="BC86" s="29">
        <v>7.59</v>
      </c>
      <c r="BD86" s="29">
        <v>0</v>
      </c>
      <c r="BE86" s="29">
        <v>0</v>
      </c>
      <c r="BF86" s="29">
        <v>4.21</v>
      </c>
      <c r="BG86" s="29">
        <v>1.05</v>
      </c>
      <c r="BH86" s="29">
        <v>0.64</v>
      </c>
      <c r="BI86" s="29">
        <v>2.02</v>
      </c>
      <c r="BJ86" s="29">
        <v>22.59</v>
      </c>
      <c r="BK86" s="29">
        <v>1.95</v>
      </c>
      <c r="BL86" s="29">
        <v>2.46</v>
      </c>
    </row>
    <row r="87" spans="1:64" ht="15">
      <c r="A87" s="50">
        <v>19</v>
      </c>
      <c r="B87" s="56" t="s">
        <v>218</v>
      </c>
      <c r="C87" s="54" t="s">
        <v>70</v>
      </c>
      <c r="D87" s="18" t="s">
        <v>204</v>
      </c>
      <c r="E87" s="29">
        <v>72.77</v>
      </c>
      <c r="F87" s="29">
        <v>5.51</v>
      </c>
      <c r="G87" s="29">
        <v>6.67</v>
      </c>
      <c r="H87" s="29">
        <v>161.65</v>
      </c>
      <c r="I87" s="29">
        <v>113.98</v>
      </c>
      <c r="J87" s="29">
        <v>6.979412535079514</v>
      </c>
      <c r="K87" s="29">
        <v>58.23</v>
      </c>
      <c r="L87" s="29">
        <v>58.45</v>
      </c>
      <c r="M87" s="29">
        <v>68.56</v>
      </c>
      <c r="N87" s="29">
        <v>39.700000000000003</v>
      </c>
      <c r="O87" s="29">
        <v>22.85</v>
      </c>
      <c r="P87" s="29">
        <v>10.99</v>
      </c>
      <c r="Q87" s="29">
        <v>22.38</v>
      </c>
      <c r="R87" s="29">
        <v>50.36</v>
      </c>
      <c r="S87" s="29">
        <v>111.92</v>
      </c>
      <c r="T87" s="29">
        <v>27.98</v>
      </c>
      <c r="U87" s="29">
        <v>26.77</v>
      </c>
      <c r="V87" s="29">
        <v>14.42</v>
      </c>
      <c r="W87" s="29">
        <v>46.29</v>
      </c>
      <c r="X87" s="29">
        <v>19.84</v>
      </c>
      <c r="Y87" s="29">
        <v>9.4700000000000006</v>
      </c>
      <c r="Z87" s="29">
        <v>10.68</v>
      </c>
      <c r="AA87" s="29">
        <v>49.11</v>
      </c>
      <c r="AB87" s="29">
        <v>13.22</v>
      </c>
      <c r="AC87" s="29">
        <v>18.649999999999999</v>
      </c>
      <c r="AD87" s="29">
        <v>81.77</v>
      </c>
      <c r="AE87" s="29">
        <v>96.21</v>
      </c>
      <c r="AF87" s="29">
        <v>147.32</v>
      </c>
      <c r="AG87" s="29">
        <v>38.81</v>
      </c>
      <c r="AH87" s="29">
        <v>251.66</v>
      </c>
      <c r="AI87" s="29">
        <v>36.36</v>
      </c>
      <c r="AJ87" s="29">
        <v>40.619999999999997</v>
      </c>
      <c r="AK87" s="29">
        <v>5.07</v>
      </c>
      <c r="AL87" s="29">
        <v>11.69</v>
      </c>
      <c r="AM87" s="29">
        <v>28.24</v>
      </c>
      <c r="AN87" s="29">
        <v>6.92</v>
      </c>
      <c r="AO87" s="29">
        <v>4.21</v>
      </c>
      <c r="AP87" s="29">
        <v>19.55</v>
      </c>
      <c r="AQ87" s="29">
        <v>35.39</v>
      </c>
      <c r="AR87" s="29">
        <v>16.96</v>
      </c>
      <c r="AS87" s="29">
        <v>50.56</v>
      </c>
      <c r="AT87" s="29">
        <v>35.72</v>
      </c>
      <c r="AU87" s="29">
        <v>127.1</v>
      </c>
      <c r="AV87" s="29">
        <v>47.97</v>
      </c>
      <c r="AW87" s="29">
        <v>27.02</v>
      </c>
      <c r="AX87" s="29">
        <v>30.43</v>
      </c>
      <c r="AY87" s="29">
        <v>30.43</v>
      </c>
      <c r="AZ87" s="29">
        <v>73.239999999999995</v>
      </c>
      <c r="BA87" s="29">
        <v>6.32</v>
      </c>
      <c r="BB87" s="29">
        <v>11.88</v>
      </c>
      <c r="BC87" s="29">
        <v>144.13</v>
      </c>
      <c r="BD87" s="29">
        <v>4.71</v>
      </c>
      <c r="BE87" s="29">
        <v>11.31</v>
      </c>
      <c r="BF87" s="29">
        <v>17.25</v>
      </c>
      <c r="BG87" s="29">
        <v>2.13</v>
      </c>
      <c r="BH87" s="29">
        <v>1.51</v>
      </c>
      <c r="BI87" s="29">
        <v>8.68</v>
      </c>
      <c r="BJ87" s="29">
        <v>24.96</v>
      </c>
      <c r="BK87" s="29">
        <v>31.24</v>
      </c>
      <c r="BL87" s="29">
        <v>13.55</v>
      </c>
    </row>
    <row r="88" spans="1:64" ht="15">
      <c r="A88" s="50">
        <v>20</v>
      </c>
      <c r="B88" s="56" t="s">
        <v>219</v>
      </c>
      <c r="C88" s="54" t="s">
        <v>70</v>
      </c>
      <c r="D88" s="18" t="s">
        <v>208</v>
      </c>
      <c r="E88" s="29">
        <v>15.82</v>
      </c>
      <c r="F88" s="29">
        <v>6.66</v>
      </c>
      <c r="G88" s="29">
        <v>6.85</v>
      </c>
      <c r="H88" s="29">
        <v>71.5</v>
      </c>
      <c r="I88" s="29">
        <v>22.95</v>
      </c>
      <c r="J88" s="29">
        <v>0.38591580916744622</v>
      </c>
      <c r="K88" s="29">
        <v>32.549999999999997</v>
      </c>
      <c r="L88" s="29">
        <v>12.61</v>
      </c>
      <c r="M88" s="29">
        <v>49.73</v>
      </c>
      <c r="N88" s="29">
        <v>0.35</v>
      </c>
      <c r="O88" s="29">
        <v>18.63</v>
      </c>
      <c r="P88" s="29">
        <v>0.36</v>
      </c>
      <c r="Q88" s="29">
        <v>0.03</v>
      </c>
      <c r="R88" s="29">
        <v>7.0000000000000007E-2</v>
      </c>
      <c r="S88" s="29">
        <v>0.15</v>
      </c>
      <c r="T88" s="29">
        <v>0.04</v>
      </c>
      <c r="U88" s="29">
        <v>20.32</v>
      </c>
      <c r="V88" s="29">
        <v>10.94</v>
      </c>
      <c r="W88" s="29">
        <v>8.75</v>
      </c>
      <c r="X88" s="29">
        <v>3.75</v>
      </c>
      <c r="Y88" s="29">
        <v>7.49</v>
      </c>
      <c r="Z88" s="29">
        <v>8.4499999999999993</v>
      </c>
      <c r="AA88" s="29">
        <v>11.58</v>
      </c>
      <c r="AB88" s="29">
        <v>3.12</v>
      </c>
      <c r="AC88" s="29">
        <v>4.55</v>
      </c>
      <c r="AD88" s="29">
        <v>15.17</v>
      </c>
      <c r="AE88" s="29">
        <v>17.850000000000001</v>
      </c>
      <c r="AF88" s="29">
        <v>35.42</v>
      </c>
      <c r="AG88" s="29">
        <v>9.23</v>
      </c>
      <c r="AH88" s="29">
        <v>26.3</v>
      </c>
      <c r="AI88" s="29">
        <v>5.5</v>
      </c>
      <c r="AJ88" s="29">
        <v>36.409999999999997</v>
      </c>
      <c r="AK88" s="29">
        <v>2.58</v>
      </c>
      <c r="AL88" s="29">
        <v>15.22</v>
      </c>
      <c r="AM88" s="29">
        <v>14.45</v>
      </c>
      <c r="AN88" s="29">
        <v>0.84</v>
      </c>
      <c r="AO88" s="29">
        <v>1.52</v>
      </c>
      <c r="AP88" s="29">
        <v>5.95</v>
      </c>
      <c r="AQ88" s="29">
        <v>31.36</v>
      </c>
      <c r="AR88" s="29">
        <v>19.72</v>
      </c>
      <c r="AS88" s="29">
        <v>29.65</v>
      </c>
      <c r="AT88" s="29">
        <v>20.99</v>
      </c>
      <c r="AU88" s="29">
        <v>77.3</v>
      </c>
      <c r="AV88" s="29">
        <v>5.48</v>
      </c>
      <c r="AW88" s="29">
        <v>15.82</v>
      </c>
      <c r="AX88" s="29">
        <v>4.6100000000000003</v>
      </c>
      <c r="AY88" s="29">
        <v>4.6100000000000003</v>
      </c>
      <c r="AZ88" s="29">
        <v>40.44</v>
      </c>
      <c r="BA88" s="29">
        <v>11.72</v>
      </c>
      <c r="BB88" s="29">
        <v>12.24</v>
      </c>
      <c r="BC88" s="29">
        <v>43.92</v>
      </c>
      <c r="BD88" s="29">
        <v>6.62</v>
      </c>
      <c r="BE88" s="29">
        <v>15.89</v>
      </c>
      <c r="BF88" s="29">
        <v>11.37</v>
      </c>
      <c r="BG88" s="29">
        <v>3.37</v>
      </c>
      <c r="BH88" s="29">
        <v>2.0699999999999998</v>
      </c>
      <c r="BI88" s="29">
        <v>9.98</v>
      </c>
      <c r="BJ88" s="29">
        <v>15.92</v>
      </c>
      <c r="BK88" s="29">
        <v>19.2</v>
      </c>
      <c r="BL88" s="29">
        <v>8.5299999999999994</v>
      </c>
    </row>
    <row r="89" spans="1:64" ht="22.5" customHeight="1">
      <c r="A89" s="50"/>
      <c r="B89" s="53" t="s">
        <v>220</v>
      </c>
      <c r="C89" s="54"/>
      <c r="D89" s="19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</row>
    <row r="90" spans="1:64" ht="15">
      <c r="A90" s="50">
        <v>21</v>
      </c>
      <c r="B90" s="55" t="s">
        <v>221</v>
      </c>
      <c r="C90" s="54" t="s">
        <v>70</v>
      </c>
      <c r="D90" s="19" t="s">
        <v>170</v>
      </c>
      <c r="E90" s="29">
        <v>177.61</v>
      </c>
      <c r="F90" s="29">
        <v>588.44000000000005</v>
      </c>
      <c r="G90" s="29">
        <v>103.88</v>
      </c>
      <c r="H90" s="29">
        <v>108.53</v>
      </c>
      <c r="I90" s="29">
        <v>144.75</v>
      </c>
      <c r="J90" s="29">
        <v>405.84</v>
      </c>
      <c r="K90" s="29">
        <f t="shared" ref="K90:BL90" si="6">K68+K69+K70</f>
        <v>230.12</v>
      </c>
      <c r="L90" s="29">
        <f t="shared" si="6"/>
        <v>81.39</v>
      </c>
      <c r="M90" s="29">
        <f t="shared" si="6"/>
        <v>180.97</v>
      </c>
      <c r="N90" s="29">
        <f t="shared" si="6"/>
        <v>68.06</v>
      </c>
      <c r="O90" s="29">
        <f t="shared" si="6"/>
        <v>1699.95</v>
      </c>
      <c r="P90" s="29">
        <f t="shared" si="6"/>
        <v>59.5</v>
      </c>
      <c r="Q90" s="29">
        <f t="shared" si="6"/>
        <v>37.630000000000003</v>
      </c>
      <c r="R90" s="29">
        <f t="shared" si="6"/>
        <v>56.45</v>
      </c>
      <c r="S90" s="29">
        <f t="shared" si="6"/>
        <v>75.260000000000005</v>
      </c>
      <c r="T90" s="29">
        <f t="shared" si="6"/>
        <v>18.82</v>
      </c>
      <c r="U90" s="29">
        <f t="shared" si="6"/>
        <v>41.366</v>
      </c>
      <c r="V90" s="29">
        <f t="shared" si="6"/>
        <v>22.274000000000001</v>
      </c>
      <c r="W90" s="29">
        <f t="shared" si="6"/>
        <v>600.04700000000003</v>
      </c>
      <c r="X90" s="29">
        <f t="shared" si="6"/>
        <v>257.16300000000001</v>
      </c>
      <c r="Y90" s="29">
        <f t="shared" si="6"/>
        <v>111</v>
      </c>
      <c r="Z90" s="29">
        <f t="shared" si="6"/>
        <v>125</v>
      </c>
      <c r="AA90" s="29">
        <f t="shared" si="6"/>
        <v>120</v>
      </c>
      <c r="AB90" s="29">
        <f t="shared" si="6"/>
        <v>64.88</v>
      </c>
      <c r="AC90" s="29">
        <f t="shared" si="6"/>
        <v>95.679999999999993</v>
      </c>
      <c r="AD90" s="29">
        <f t="shared" si="6"/>
        <v>670.98</v>
      </c>
      <c r="AE90" s="29">
        <f t="shared" si="6"/>
        <v>670.98</v>
      </c>
      <c r="AF90" s="29">
        <f t="shared" si="6"/>
        <v>120.76</v>
      </c>
      <c r="AG90" s="29">
        <f t="shared" si="6"/>
        <v>283.17</v>
      </c>
      <c r="AH90" s="29">
        <f t="shared" si="6"/>
        <v>125.68</v>
      </c>
      <c r="AI90" s="29">
        <f t="shared" si="6"/>
        <v>127.63</v>
      </c>
      <c r="AJ90" s="29">
        <f t="shared" si="6"/>
        <v>518.19000000000005</v>
      </c>
      <c r="AK90" s="29">
        <f t="shared" si="6"/>
        <v>36.58</v>
      </c>
      <c r="AL90" s="29">
        <f t="shared" si="6"/>
        <v>257.25</v>
      </c>
      <c r="AM90" s="29">
        <f t="shared" si="6"/>
        <v>230.97</v>
      </c>
      <c r="AN90" s="29">
        <f t="shared" si="6"/>
        <v>86.064999999999998</v>
      </c>
      <c r="AO90" s="29">
        <f t="shared" si="6"/>
        <v>81</v>
      </c>
      <c r="AP90" s="29">
        <f t="shared" si="6"/>
        <v>338.41919999999999</v>
      </c>
      <c r="AQ90" s="29">
        <f t="shared" si="6"/>
        <v>20.75</v>
      </c>
      <c r="AR90" s="29">
        <f t="shared" si="6"/>
        <v>1080.94</v>
      </c>
      <c r="AS90" s="29">
        <f t="shared" si="6"/>
        <v>224.09</v>
      </c>
      <c r="AT90" s="29">
        <f t="shared" si="6"/>
        <v>62.89</v>
      </c>
      <c r="AU90" s="29">
        <f t="shared" si="6"/>
        <v>236</v>
      </c>
      <c r="AV90" s="29">
        <f t="shared" si="6"/>
        <v>309.79000000000002</v>
      </c>
      <c r="AW90" s="29">
        <f t="shared" si="6"/>
        <v>171</v>
      </c>
      <c r="AX90" s="29">
        <f t="shared" si="6"/>
        <v>315.05</v>
      </c>
      <c r="AY90" s="29">
        <f t="shared" si="6"/>
        <v>315.05</v>
      </c>
      <c r="AZ90" s="29">
        <f t="shared" si="6"/>
        <v>1227.03</v>
      </c>
      <c r="BA90" s="29">
        <f t="shared" si="6"/>
        <v>301.87</v>
      </c>
      <c r="BB90" s="29">
        <f t="shared" si="6"/>
        <v>272.54000000000002</v>
      </c>
      <c r="BC90" s="29">
        <f t="shared" si="6"/>
        <v>807.7</v>
      </c>
      <c r="BD90" s="29">
        <f t="shared" si="6"/>
        <v>59.094999999999999</v>
      </c>
      <c r="BE90" s="29">
        <f t="shared" si="6"/>
        <v>141.828</v>
      </c>
      <c r="BF90" s="29">
        <f t="shared" si="6"/>
        <v>977</v>
      </c>
      <c r="BG90" s="29">
        <f t="shared" si="6"/>
        <v>70.790000000000006</v>
      </c>
      <c r="BH90" s="29">
        <f t="shared" si="6"/>
        <v>57.67</v>
      </c>
      <c r="BI90" s="29">
        <f t="shared" si="6"/>
        <v>152.06</v>
      </c>
      <c r="BJ90" s="29">
        <f t="shared" si="6"/>
        <v>1.8219000000000001</v>
      </c>
      <c r="BK90" s="29">
        <f t="shared" si="6"/>
        <v>424.23</v>
      </c>
      <c r="BL90" s="29">
        <f t="shared" si="6"/>
        <v>156.94999999999999</v>
      </c>
    </row>
    <row r="91" spans="1:64" ht="15">
      <c r="A91" s="50">
        <v>22</v>
      </c>
      <c r="B91" s="55" t="s">
        <v>222</v>
      </c>
      <c r="C91" s="54" t="s">
        <v>70</v>
      </c>
      <c r="D91" s="19" t="s">
        <v>170</v>
      </c>
      <c r="E91" s="29">
        <v>113.7</v>
      </c>
      <c r="F91" s="29">
        <v>335.87</v>
      </c>
      <c r="G91" s="29">
        <v>0.03</v>
      </c>
      <c r="H91" s="29">
        <v>423.75</v>
      </c>
      <c r="I91" s="29">
        <v>0</v>
      </c>
      <c r="J91" s="29">
        <v>166</v>
      </c>
      <c r="K91" s="29">
        <f t="shared" ref="K91:BL91" si="7">K71+K72+K73</f>
        <v>41.44</v>
      </c>
      <c r="L91" s="29">
        <f t="shared" si="7"/>
        <v>135.97</v>
      </c>
      <c r="M91" s="29">
        <f t="shared" si="7"/>
        <v>0.12</v>
      </c>
      <c r="N91" s="29">
        <f t="shared" si="7"/>
        <v>483</v>
      </c>
      <c r="O91" s="29">
        <f t="shared" si="7"/>
        <v>64.77</v>
      </c>
      <c r="P91" s="29">
        <f t="shared" si="7"/>
        <v>99.210000000000008</v>
      </c>
      <c r="Q91" s="29">
        <f t="shared" si="7"/>
        <v>18</v>
      </c>
      <c r="R91" s="29">
        <f t="shared" si="7"/>
        <v>27</v>
      </c>
      <c r="S91" s="29">
        <f t="shared" si="7"/>
        <v>36</v>
      </c>
      <c r="T91" s="29">
        <f t="shared" si="7"/>
        <v>9</v>
      </c>
      <c r="U91" s="29">
        <f t="shared" si="7"/>
        <v>79.3</v>
      </c>
      <c r="V91" s="29">
        <f t="shared" si="7"/>
        <v>42.7</v>
      </c>
      <c r="W91" s="29">
        <f t="shared" si="7"/>
        <v>466.2</v>
      </c>
      <c r="X91" s="29">
        <f t="shared" si="7"/>
        <v>199.79999999999998</v>
      </c>
      <c r="Y91" s="29">
        <f t="shared" si="7"/>
        <v>1</v>
      </c>
      <c r="Z91" s="29">
        <f t="shared" si="7"/>
        <v>1</v>
      </c>
      <c r="AA91" s="29">
        <f t="shared" si="7"/>
        <v>40</v>
      </c>
      <c r="AB91" s="29">
        <f t="shared" si="7"/>
        <v>21.36</v>
      </c>
      <c r="AC91" s="29">
        <f t="shared" si="7"/>
        <v>8.7999999999999989</v>
      </c>
      <c r="AD91" s="29">
        <f t="shared" si="7"/>
        <v>485.33000000000004</v>
      </c>
      <c r="AE91" s="29">
        <f t="shared" si="7"/>
        <v>485.33000000000004</v>
      </c>
      <c r="AF91" s="29">
        <f t="shared" si="7"/>
        <v>21.73</v>
      </c>
      <c r="AG91" s="29">
        <f t="shared" si="7"/>
        <v>77.8</v>
      </c>
      <c r="AH91" s="29">
        <f t="shared" si="7"/>
        <v>17.670000000000002</v>
      </c>
      <c r="AI91" s="29">
        <f t="shared" si="7"/>
        <v>12.25</v>
      </c>
      <c r="AJ91" s="29">
        <f t="shared" si="7"/>
        <v>31.66</v>
      </c>
      <c r="AK91" s="29">
        <f t="shared" si="7"/>
        <v>2.4700000000000002</v>
      </c>
      <c r="AL91" s="29">
        <f t="shared" si="7"/>
        <v>100.75</v>
      </c>
      <c r="AM91" s="29">
        <f t="shared" si="7"/>
        <v>18.13</v>
      </c>
      <c r="AN91" s="29">
        <f t="shared" si="7"/>
        <v>74.960000000000008</v>
      </c>
      <c r="AO91" s="29">
        <f t="shared" si="7"/>
        <v>207</v>
      </c>
      <c r="AP91" s="29">
        <f t="shared" si="7"/>
        <v>169.3614</v>
      </c>
      <c r="AQ91" s="29">
        <f t="shared" si="7"/>
        <v>249.25</v>
      </c>
      <c r="AR91" s="29">
        <f t="shared" si="7"/>
        <v>168.43</v>
      </c>
      <c r="AS91" s="29">
        <f t="shared" si="7"/>
        <v>107.66</v>
      </c>
      <c r="AT91" s="29">
        <f t="shared" si="7"/>
        <v>7.39</v>
      </c>
      <c r="AU91" s="29">
        <f t="shared" si="7"/>
        <v>29.04</v>
      </c>
      <c r="AV91" s="29">
        <f t="shared" si="7"/>
        <v>151.87</v>
      </c>
      <c r="AW91" s="29">
        <f t="shared" si="7"/>
        <v>44.980000000000004</v>
      </c>
      <c r="AX91" s="29">
        <f t="shared" si="7"/>
        <v>164.1</v>
      </c>
      <c r="AY91" s="29">
        <f t="shared" si="7"/>
        <v>164.1</v>
      </c>
      <c r="AZ91" s="29">
        <f t="shared" si="7"/>
        <v>214.91</v>
      </c>
      <c r="BA91" s="29">
        <f t="shared" si="7"/>
        <v>58.51</v>
      </c>
      <c r="BB91" s="29">
        <f t="shared" si="7"/>
        <v>37.4</v>
      </c>
      <c r="BC91" s="29">
        <f t="shared" si="7"/>
        <v>65.87</v>
      </c>
      <c r="BD91" s="29">
        <f t="shared" si="7"/>
        <v>47.472499999999997</v>
      </c>
      <c r="BE91" s="29">
        <f t="shared" si="7"/>
        <v>113.934</v>
      </c>
      <c r="BF91" s="29">
        <f t="shared" si="7"/>
        <v>157.79</v>
      </c>
      <c r="BG91" s="29">
        <f t="shared" si="7"/>
        <v>0</v>
      </c>
      <c r="BH91" s="29">
        <f t="shared" si="7"/>
        <v>55.43</v>
      </c>
      <c r="BI91" s="29">
        <f t="shared" si="7"/>
        <v>264.98</v>
      </c>
      <c r="BJ91" s="29">
        <f t="shared" si="7"/>
        <v>3.7957999999999998</v>
      </c>
      <c r="BK91" s="29">
        <f t="shared" si="7"/>
        <v>126.5</v>
      </c>
      <c r="BL91" s="29">
        <f t="shared" si="7"/>
        <v>1.73</v>
      </c>
    </row>
    <row r="92" spans="1:64" ht="15">
      <c r="A92" s="50">
        <v>23</v>
      </c>
      <c r="B92" s="55" t="s">
        <v>223</v>
      </c>
      <c r="C92" s="54" t="s">
        <v>70</v>
      </c>
      <c r="D92" s="19" t="s">
        <v>170</v>
      </c>
      <c r="E92" s="29">
        <v>986.95</v>
      </c>
      <c r="F92" s="29">
        <v>1146.19</v>
      </c>
      <c r="G92" s="29">
        <v>668.38</v>
      </c>
      <c r="H92" s="29">
        <v>1371.42</v>
      </c>
      <c r="I92" s="29">
        <v>900.61</v>
      </c>
      <c r="J92" s="29">
        <v>430.22</v>
      </c>
      <c r="K92" s="29">
        <f t="shared" ref="K92:AB92" si="8">K74+K75+K76+K77</f>
        <v>871.02</v>
      </c>
      <c r="L92" s="29">
        <f t="shared" si="8"/>
        <v>834.47</v>
      </c>
      <c r="M92" s="29">
        <f t="shared" si="8"/>
        <v>860.77</v>
      </c>
      <c r="N92" s="29">
        <f t="shared" si="8"/>
        <v>1247.0000000000002</v>
      </c>
      <c r="O92" s="29">
        <f t="shared" si="8"/>
        <v>274.2</v>
      </c>
      <c r="P92" s="29">
        <f t="shared" si="8"/>
        <v>597.78</v>
      </c>
      <c r="Q92" s="29">
        <f t="shared" si="8"/>
        <v>648.36</v>
      </c>
      <c r="R92" s="29">
        <f t="shared" si="8"/>
        <v>972.54</v>
      </c>
      <c r="S92" s="29">
        <f t="shared" si="8"/>
        <v>1296.72</v>
      </c>
      <c r="T92" s="29">
        <f t="shared" si="8"/>
        <v>324.18</v>
      </c>
      <c r="U92" s="29">
        <f t="shared" si="8"/>
        <v>553.93000000000006</v>
      </c>
      <c r="V92" s="29">
        <f t="shared" si="8"/>
        <v>298.27</v>
      </c>
      <c r="W92" s="29">
        <f t="shared" si="8"/>
        <v>1759.2539999999999</v>
      </c>
      <c r="X92" s="29">
        <f t="shared" si="8"/>
        <v>753.96600000000001</v>
      </c>
      <c r="Y92" s="29">
        <f t="shared" si="8"/>
        <v>500</v>
      </c>
      <c r="Z92" s="29">
        <f t="shared" si="8"/>
        <v>565</v>
      </c>
      <c r="AA92" s="29">
        <f t="shared" si="8"/>
        <v>818</v>
      </c>
      <c r="AB92" s="29">
        <f t="shared" si="8"/>
        <v>440.47999999999996</v>
      </c>
      <c r="AC92" s="29">
        <f t="shared" ref="AC92:BL92" si="9">SUM(AC74:AC77)</f>
        <v>428.18</v>
      </c>
      <c r="AD92" s="29">
        <f t="shared" si="9"/>
        <v>854.52</v>
      </c>
      <c r="AE92" s="29">
        <f t="shared" si="9"/>
        <v>854.52</v>
      </c>
      <c r="AF92" s="29">
        <f t="shared" si="9"/>
        <v>472.15999999999997</v>
      </c>
      <c r="AG92" s="29">
        <f t="shared" si="9"/>
        <v>953.09</v>
      </c>
      <c r="AH92" s="29">
        <f t="shared" si="9"/>
        <v>625.61</v>
      </c>
      <c r="AI92" s="29">
        <f t="shared" si="9"/>
        <v>617.52</v>
      </c>
      <c r="AJ92" s="29">
        <f t="shared" si="9"/>
        <v>1186.78</v>
      </c>
      <c r="AK92" s="29">
        <f t="shared" si="9"/>
        <v>103.47</v>
      </c>
      <c r="AL92" s="29">
        <f t="shared" si="9"/>
        <v>499.90999999999997</v>
      </c>
      <c r="AM92" s="29">
        <f t="shared" si="9"/>
        <v>662.99</v>
      </c>
      <c r="AN92" s="29">
        <f t="shared" si="9"/>
        <v>541.46</v>
      </c>
      <c r="AO92" s="29">
        <f t="shared" si="9"/>
        <v>346</v>
      </c>
      <c r="AP92" s="29">
        <f t="shared" si="9"/>
        <v>1572.8335999999999</v>
      </c>
      <c r="AQ92" s="29">
        <f t="shared" si="9"/>
        <v>1015.76</v>
      </c>
      <c r="AR92" s="29">
        <f t="shared" si="9"/>
        <v>880.36</v>
      </c>
      <c r="AS92" s="29">
        <f t="shared" si="9"/>
        <v>630.79999999999995</v>
      </c>
      <c r="AT92" s="29">
        <f t="shared" si="9"/>
        <v>213.15999999999997</v>
      </c>
      <c r="AU92" s="29">
        <f t="shared" si="9"/>
        <v>769.98</v>
      </c>
      <c r="AV92" s="29">
        <f t="shared" si="9"/>
        <v>962.19</v>
      </c>
      <c r="AW92" s="29">
        <f t="shared" si="9"/>
        <v>333.28999999999996</v>
      </c>
      <c r="AX92" s="29">
        <f t="shared" si="9"/>
        <v>825.3</v>
      </c>
      <c r="AY92" s="29">
        <f t="shared" si="9"/>
        <v>825.3</v>
      </c>
      <c r="AZ92" s="29">
        <f t="shared" si="9"/>
        <v>967.1400000000001</v>
      </c>
      <c r="BA92" s="29">
        <f t="shared" si="9"/>
        <v>482.15</v>
      </c>
      <c r="BB92" s="29">
        <f t="shared" si="9"/>
        <v>582.53</v>
      </c>
      <c r="BC92" s="29">
        <f t="shared" si="9"/>
        <v>1202.25</v>
      </c>
      <c r="BD92" s="29">
        <f t="shared" si="9"/>
        <v>240.3775</v>
      </c>
      <c r="BE92" s="29">
        <f t="shared" si="9"/>
        <v>576.90599999999995</v>
      </c>
      <c r="BF92" s="29">
        <f t="shared" si="9"/>
        <v>934.03</v>
      </c>
      <c r="BG92" s="29">
        <f t="shared" si="9"/>
        <v>537.96</v>
      </c>
      <c r="BH92" s="29">
        <f t="shared" si="9"/>
        <v>327.47000000000003</v>
      </c>
      <c r="BI92" s="29">
        <f t="shared" si="9"/>
        <v>557.72</v>
      </c>
      <c r="BJ92" s="29">
        <f t="shared" si="9"/>
        <v>1273.5808999999999</v>
      </c>
      <c r="BK92" s="29">
        <f t="shared" si="9"/>
        <v>1100.5900000000001</v>
      </c>
      <c r="BL92" s="29">
        <f t="shared" si="9"/>
        <v>870.42100000000005</v>
      </c>
    </row>
    <row r="93" spans="1:64" ht="15">
      <c r="A93" s="50"/>
      <c r="B93" s="53" t="s">
        <v>224</v>
      </c>
      <c r="C93" s="54"/>
      <c r="D93" s="19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</row>
    <row r="94" spans="1:64" ht="15">
      <c r="A94" s="50">
        <v>24</v>
      </c>
      <c r="B94" s="55" t="s">
        <v>225</v>
      </c>
      <c r="C94" s="54" t="s">
        <v>70</v>
      </c>
      <c r="D94" s="19" t="s">
        <v>226</v>
      </c>
      <c r="E94" s="29">
        <v>147.44999999999999</v>
      </c>
      <c r="F94" s="29">
        <v>391.25</v>
      </c>
      <c r="G94" s="29">
        <v>159.035</v>
      </c>
      <c r="H94" s="29">
        <v>134.13999999999999</v>
      </c>
      <c r="I94" s="29">
        <v>94.53</v>
      </c>
      <c r="J94" s="29">
        <v>7.81</v>
      </c>
      <c r="K94" s="29">
        <v>301</v>
      </c>
      <c r="L94" s="29">
        <v>151.6</v>
      </c>
      <c r="M94" s="29">
        <v>240.005</v>
      </c>
      <c r="N94" s="29">
        <v>3.9</v>
      </c>
      <c r="O94" s="29">
        <v>69.400000000000006</v>
      </c>
      <c r="P94" s="29">
        <v>78.569999999999993</v>
      </c>
      <c r="Q94" s="29">
        <v>157.92500000000001</v>
      </c>
      <c r="R94" s="29">
        <v>241.358</v>
      </c>
      <c r="S94" s="29">
        <v>1.905</v>
      </c>
      <c r="T94" s="29">
        <v>1.905</v>
      </c>
      <c r="U94" s="29">
        <v>255</v>
      </c>
      <c r="V94" s="29">
        <v>255</v>
      </c>
      <c r="W94" s="29">
        <v>182.21</v>
      </c>
      <c r="X94" s="29">
        <v>182.21</v>
      </c>
      <c r="Y94" s="29">
        <v>54.6</v>
      </c>
      <c r="Z94" s="29">
        <v>98.2</v>
      </c>
      <c r="AA94" s="29">
        <v>111.2</v>
      </c>
      <c r="AB94" s="29">
        <v>233.4</v>
      </c>
      <c r="AC94" s="29">
        <v>81.25</v>
      </c>
      <c r="AD94" s="29">
        <v>75.8</v>
      </c>
      <c r="AE94" s="35">
        <v>110.265</v>
      </c>
      <c r="AF94" s="29">
        <v>81.25</v>
      </c>
      <c r="AG94" s="29">
        <v>178.29</v>
      </c>
      <c r="AH94" s="29">
        <v>56.8</v>
      </c>
      <c r="AI94" s="35">
        <v>56.8</v>
      </c>
      <c r="AJ94" s="29">
        <v>440.55</v>
      </c>
      <c r="AK94" s="29">
        <v>240.4</v>
      </c>
      <c r="AL94" s="29">
        <v>240.4</v>
      </c>
      <c r="AM94" s="29">
        <v>240.4</v>
      </c>
      <c r="AN94" s="29">
        <v>18.96</v>
      </c>
      <c r="AO94" s="29">
        <v>62.4</v>
      </c>
      <c r="AP94" s="29">
        <v>247.4</v>
      </c>
      <c r="AQ94" s="29">
        <v>305.2</v>
      </c>
      <c r="AR94" s="29">
        <v>180.1</v>
      </c>
      <c r="AS94" s="29">
        <v>180.1</v>
      </c>
      <c r="AT94" s="29">
        <v>323</v>
      </c>
      <c r="AU94" s="29">
        <v>323</v>
      </c>
      <c r="AV94" s="29">
        <v>14</v>
      </c>
      <c r="AW94" s="29">
        <v>195.97499999999999</v>
      </c>
      <c r="AX94" s="29">
        <v>130.25</v>
      </c>
      <c r="AY94" s="29">
        <v>130.25</v>
      </c>
      <c r="AZ94" s="29">
        <v>195.97499999999999</v>
      </c>
      <c r="BA94" s="29">
        <v>192.41499999999999</v>
      </c>
      <c r="BB94" s="29">
        <v>313.005</v>
      </c>
      <c r="BC94" s="29">
        <v>68.53</v>
      </c>
      <c r="BD94" s="29">
        <v>401</v>
      </c>
      <c r="BE94" s="29">
        <v>401</v>
      </c>
      <c r="BF94" s="29">
        <v>233.875</v>
      </c>
      <c r="BG94" s="29">
        <v>305.18</v>
      </c>
      <c r="BH94" s="29">
        <v>305.18</v>
      </c>
      <c r="BI94" s="29">
        <v>401</v>
      </c>
      <c r="BJ94" s="29">
        <v>327.78</v>
      </c>
      <c r="BK94" s="29">
        <v>325.34500000000003</v>
      </c>
      <c r="BL94" s="29">
        <v>340.15</v>
      </c>
    </row>
    <row r="95" spans="1:64" ht="15">
      <c r="A95" s="50">
        <v>25</v>
      </c>
      <c r="B95" s="55" t="s">
        <v>227</v>
      </c>
      <c r="C95" s="54" t="s">
        <v>70</v>
      </c>
      <c r="D95" s="19" t="s">
        <v>228</v>
      </c>
      <c r="E95" s="29">
        <v>353.2</v>
      </c>
      <c r="F95" s="29">
        <v>219.58</v>
      </c>
      <c r="G95" s="29">
        <v>84.534999999999997</v>
      </c>
      <c r="H95" s="29">
        <v>176.95</v>
      </c>
      <c r="I95" s="29">
        <v>222.1</v>
      </c>
      <c r="J95" s="29">
        <v>92.84</v>
      </c>
      <c r="K95" s="29">
        <v>497.8</v>
      </c>
      <c r="L95" s="29">
        <v>366.31</v>
      </c>
      <c r="M95" s="29">
        <v>391.15499999999997</v>
      </c>
      <c r="N95" s="29">
        <v>201.41499999999999</v>
      </c>
      <c r="O95" s="29">
        <v>90.61</v>
      </c>
      <c r="P95" s="29">
        <v>396.23500000000001</v>
      </c>
      <c r="Q95" s="29">
        <v>423.18</v>
      </c>
      <c r="R95" s="29">
        <v>635.90599999999995</v>
      </c>
      <c r="S95" s="29">
        <v>907.70500000000004</v>
      </c>
      <c r="T95" s="29">
        <v>907.70500000000004</v>
      </c>
      <c r="U95" s="29">
        <v>388.10500000000002</v>
      </c>
      <c r="V95" s="29">
        <v>388.10500000000002</v>
      </c>
      <c r="W95" s="29">
        <v>732.26499999999999</v>
      </c>
      <c r="X95" s="35">
        <v>732.26499999999999</v>
      </c>
      <c r="Y95" s="29">
        <v>55.701000000000001</v>
      </c>
      <c r="Z95" s="29">
        <v>108.80500000000001</v>
      </c>
      <c r="AA95" s="29">
        <v>439.2</v>
      </c>
      <c r="AB95" s="29">
        <v>839.6</v>
      </c>
      <c r="AC95" s="29">
        <v>252.155</v>
      </c>
      <c r="AD95" s="29">
        <v>89.38</v>
      </c>
      <c r="AE95" s="35">
        <v>251.58</v>
      </c>
      <c r="AF95" s="29">
        <v>252.155</v>
      </c>
      <c r="AG95" s="29">
        <v>542.16</v>
      </c>
      <c r="AH95" s="29">
        <v>134.1</v>
      </c>
      <c r="AI95" s="35">
        <v>134.1</v>
      </c>
      <c r="AJ95" s="29">
        <v>502.3</v>
      </c>
      <c r="AK95" s="29">
        <v>201.25</v>
      </c>
      <c r="AL95" s="29">
        <v>201.25</v>
      </c>
      <c r="AM95" s="29">
        <v>201.25</v>
      </c>
      <c r="AN95" s="29">
        <v>426.46</v>
      </c>
      <c r="AO95" s="29">
        <v>123.5</v>
      </c>
      <c r="AP95" s="29">
        <v>580.19000000000005</v>
      </c>
      <c r="AQ95" s="29">
        <v>286.45</v>
      </c>
      <c r="AR95" s="29">
        <v>158.4</v>
      </c>
      <c r="AS95" s="29">
        <v>158.4</v>
      </c>
      <c r="AT95" s="29">
        <v>436.75</v>
      </c>
      <c r="AU95" s="29">
        <v>436.75</v>
      </c>
      <c r="AV95" s="29">
        <v>100</v>
      </c>
      <c r="AW95" s="29">
        <v>39.055</v>
      </c>
      <c r="AX95" s="29">
        <v>287.5</v>
      </c>
      <c r="AY95" s="29">
        <v>287.5</v>
      </c>
      <c r="AZ95" s="29">
        <v>339.05500000000001</v>
      </c>
      <c r="BA95" s="29">
        <v>108.85</v>
      </c>
      <c r="BB95" s="29">
        <v>251.89</v>
      </c>
      <c r="BC95" s="29">
        <v>476</v>
      </c>
      <c r="BD95" s="29">
        <v>215.3</v>
      </c>
      <c r="BE95" s="29">
        <v>215.3</v>
      </c>
      <c r="BF95" s="29">
        <v>351.65</v>
      </c>
      <c r="BG95" s="29">
        <v>200.7</v>
      </c>
      <c r="BH95" s="29">
        <v>200.7</v>
      </c>
      <c r="BI95" s="29">
        <v>215.3</v>
      </c>
      <c r="BJ95" s="29">
        <v>484.94499999999999</v>
      </c>
      <c r="BK95" s="29">
        <v>363.96699999999998</v>
      </c>
      <c r="BL95" s="29">
        <v>448.5</v>
      </c>
    </row>
    <row r="96" spans="1:64" ht="15">
      <c r="A96" s="50">
        <v>26</v>
      </c>
      <c r="B96" s="55" t="s">
        <v>229</v>
      </c>
      <c r="C96" s="54" t="s">
        <v>70</v>
      </c>
      <c r="D96" s="19" t="s">
        <v>226</v>
      </c>
      <c r="E96" s="29">
        <v>397.40499999999997</v>
      </c>
      <c r="F96" s="29">
        <v>435.65</v>
      </c>
      <c r="G96" s="29">
        <v>237.8</v>
      </c>
      <c r="H96" s="29">
        <v>81.715000000000003</v>
      </c>
      <c r="I96" s="29">
        <v>116.97</v>
      </c>
      <c r="J96" s="29">
        <v>0</v>
      </c>
      <c r="K96" s="29">
        <v>763.7</v>
      </c>
      <c r="L96" s="29">
        <v>249.05</v>
      </c>
      <c r="M96" s="29">
        <v>595.45500000000004</v>
      </c>
      <c r="N96" s="29">
        <v>36.65</v>
      </c>
      <c r="O96" s="29">
        <v>159.65</v>
      </c>
      <c r="P96" s="29">
        <v>2.2250000000000001</v>
      </c>
      <c r="Q96" s="29">
        <v>0.34</v>
      </c>
      <c r="R96" s="29">
        <v>5.0999999999999996</v>
      </c>
      <c r="S96" s="29">
        <v>91.234999999999999</v>
      </c>
      <c r="T96" s="29">
        <v>91.234999999999999</v>
      </c>
      <c r="U96" s="29">
        <v>525.10500000000002</v>
      </c>
      <c r="V96" s="29">
        <v>525.10500000000002</v>
      </c>
      <c r="W96" s="29">
        <v>177.125</v>
      </c>
      <c r="X96" s="35">
        <v>177.125</v>
      </c>
      <c r="Y96" s="29">
        <v>51.250999999999998</v>
      </c>
      <c r="Z96" s="29">
        <v>81.504999999999995</v>
      </c>
      <c r="AA96" s="29">
        <v>550.4</v>
      </c>
      <c r="AB96" s="29">
        <v>1073</v>
      </c>
      <c r="AC96" s="29">
        <v>263.99</v>
      </c>
      <c r="AD96" s="29">
        <v>164.9</v>
      </c>
      <c r="AE96" s="35">
        <v>353.67500000000001</v>
      </c>
      <c r="AF96" s="29">
        <v>263.99</v>
      </c>
      <c r="AG96" s="29">
        <v>687.8</v>
      </c>
      <c r="AH96" s="29">
        <v>188.1</v>
      </c>
      <c r="AI96" s="35">
        <v>188.1</v>
      </c>
      <c r="AJ96" s="29">
        <v>939.55</v>
      </c>
      <c r="AK96" s="29">
        <v>435.65</v>
      </c>
      <c r="AL96" s="29">
        <v>435.65</v>
      </c>
      <c r="AM96" s="29">
        <v>435.65</v>
      </c>
      <c r="AN96" s="29">
        <v>50.24</v>
      </c>
      <c r="AO96" s="29">
        <v>181.1</v>
      </c>
      <c r="AP96" s="29">
        <v>786.3</v>
      </c>
      <c r="AQ96" s="29">
        <v>591.65</v>
      </c>
      <c r="AR96" s="29">
        <v>335.45</v>
      </c>
      <c r="AS96" s="29">
        <v>335.45</v>
      </c>
      <c r="AT96" s="29">
        <v>759.75</v>
      </c>
      <c r="AU96" s="29">
        <v>759.75</v>
      </c>
      <c r="AV96" s="29">
        <v>114</v>
      </c>
      <c r="AW96" s="29">
        <v>235.03</v>
      </c>
      <c r="AX96" s="29">
        <v>417.75</v>
      </c>
      <c r="AY96" s="29">
        <v>417.75</v>
      </c>
      <c r="AZ96" s="29">
        <v>535.03</v>
      </c>
      <c r="BA96" s="29">
        <v>301.26499999999999</v>
      </c>
      <c r="BB96" s="29">
        <v>526.02</v>
      </c>
      <c r="BC96" s="29">
        <v>489.6</v>
      </c>
      <c r="BD96" s="29">
        <v>616.29999999999995</v>
      </c>
      <c r="BE96" s="29">
        <v>616.29999999999995</v>
      </c>
      <c r="BF96" s="29">
        <v>585.52499999999998</v>
      </c>
      <c r="BG96" s="29">
        <v>494.43</v>
      </c>
      <c r="BH96" s="29">
        <v>494.43</v>
      </c>
      <c r="BI96" s="29">
        <v>616.29999999999995</v>
      </c>
      <c r="BJ96" s="29">
        <v>556.98</v>
      </c>
      <c r="BK96" s="29">
        <v>660</v>
      </c>
      <c r="BL96" s="29">
        <v>788.65</v>
      </c>
    </row>
    <row r="97" spans="1:64" ht="15">
      <c r="A97" s="50">
        <v>27</v>
      </c>
      <c r="B97" s="56" t="s">
        <v>230</v>
      </c>
      <c r="C97" s="28" t="s">
        <v>231</v>
      </c>
      <c r="D97" s="19" t="s">
        <v>232</v>
      </c>
      <c r="E97" s="29">
        <v>189.52924999999999</v>
      </c>
      <c r="F97" s="29">
        <v>459.07499999999999</v>
      </c>
      <c r="G97" s="29">
        <v>235.93525</v>
      </c>
      <c r="H97" s="29">
        <v>97.392250000000004</v>
      </c>
      <c r="I97" s="29">
        <v>82.257249999999999</v>
      </c>
      <c r="J97" s="29">
        <v>3.9049999999999998</v>
      </c>
      <c r="K97" s="29">
        <v>439.1</v>
      </c>
      <c r="L97" s="29">
        <v>124.545</v>
      </c>
      <c r="M97" s="29">
        <v>359.25425000000001</v>
      </c>
      <c r="N97" s="29">
        <v>3.84</v>
      </c>
      <c r="O97" s="29">
        <v>104.1</v>
      </c>
      <c r="P97" s="29">
        <v>39.563499999999998</v>
      </c>
      <c r="Q97" s="29">
        <v>83.907749999999993</v>
      </c>
      <c r="R97" s="29">
        <v>132.74655000000001</v>
      </c>
      <c r="S97" s="29">
        <v>1.143</v>
      </c>
      <c r="T97" s="29">
        <v>1.143</v>
      </c>
      <c r="U97" s="29">
        <v>350.5</v>
      </c>
      <c r="V97" s="29">
        <v>350.5</v>
      </c>
      <c r="W97" s="29">
        <v>133.88300000000001</v>
      </c>
      <c r="X97" s="35">
        <v>133.88300000000001</v>
      </c>
      <c r="Y97" s="29">
        <v>59.744999999999997</v>
      </c>
      <c r="Z97" s="29">
        <v>104.13</v>
      </c>
      <c r="AA97" s="29">
        <v>166.8</v>
      </c>
      <c r="AB97" s="29">
        <v>350.1</v>
      </c>
      <c r="AC97" s="29">
        <v>121.875</v>
      </c>
      <c r="AD97" s="29">
        <v>113.7</v>
      </c>
      <c r="AE97" s="35">
        <v>163.39750000000001</v>
      </c>
      <c r="AF97" s="29">
        <v>121.875</v>
      </c>
      <c r="AG97" s="29">
        <v>266.63200000000001</v>
      </c>
      <c r="AH97" s="29">
        <v>85.2</v>
      </c>
      <c r="AI97" s="35">
        <v>85.2</v>
      </c>
      <c r="AJ97" s="29">
        <v>657.49</v>
      </c>
      <c r="AK97" s="29">
        <v>360.6</v>
      </c>
      <c r="AL97" s="29">
        <v>360.6</v>
      </c>
      <c r="AM97" s="29">
        <v>360.6</v>
      </c>
      <c r="AN97" s="29">
        <v>27.417000000000002</v>
      </c>
      <c r="AO97" s="29">
        <v>93.6</v>
      </c>
      <c r="AP97" s="29">
        <v>361.92</v>
      </c>
      <c r="AQ97" s="29">
        <v>457.8</v>
      </c>
      <c r="AR97" s="29">
        <v>269.07</v>
      </c>
      <c r="AS97" s="29">
        <v>269.07</v>
      </c>
      <c r="AT97" s="29">
        <v>484.5</v>
      </c>
      <c r="AU97" s="29">
        <v>484.5</v>
      </c>
      <c r="AV97" s="29">
        <v>21</v>
      </c>
      <c r="AW97" s="29">
        <v>293.96249999999998</v>
      </c>
      <c r="AX97" s="29">
        <v>195.375</v>
      </c>
      <c r="AY97" s="29">
        <v>195.375</v>
      </c>
      <c r="AZ97" s="29">
        <v>293.96249999999998</v>
      </c>
      <c r="BA97" s="29">
        <v>288.6225</v>
      </c>
      <c r="BB97" s="29">
        <v>462.91950000000003</v>
      </c>
      <c r="BC97" s="29">
        <v>100.518</v>
      </c>
      <c r="BD97" s="29">
        <v>601.5</v>
      </c>
      <c r="BE97" s="29">
        <v>601.5</v>
      </c>
      <c r="BF97" s="29">
        <v>350.8125</v>
      </c>
      <c r="BG97" s="29">
        <v>454.89</v>
      </c>
      <c r="BH97" s="29">
        <v>454.89</v>
      </c>
      <c r="BI97" s="29">
        <v>601.5</v>
      </c>
      <c r="BJ97" s="29">
        <v>408.9</v>
      </c>
      <c r="BK97" s="29">
        <v>474.20699999999999</v>
      </c>
      <c r="BL97" s="29">
        <v>510.22500000000002</v>
      </c>
    </row>
    <row r="98" spans="1:64" ht="15">
      <c r="A98" s="50">
        <v>28</v>
      </c>
      <c r="B98" s="56" t="s">
        <v>233</v>
      </c>
      <c r="C98" s="28" t="s">
        <v>231</v>
      </c>
      <c r="D98" s="19" t="s">
        <v>234</v>
      </c>
      <c r="E98" s="29">
        <v>308.61500000000001</v>
      </c>
      <c r="F98" s="29">
        <v>197.745</v>
      </c>
      <c r="G98" s="29">
        <v>83.132999999999996</v>
      </c>
      <c r="H98" s="29">
        <v>109.0145</v>
      </c>
      <c r="I98" s="29">
        <v>176.279</v>
      </c>
      <c r="J98" s="29">
        <v>46.42</v>
      </c>
      <c r="K98" s="29">
        <v>488.99</v>
      </c>
      <c r="L98" s="29">
        <v>284.56900000000002</v>
      </c>
      <c r="M98" s="29">
        <v>378.8775</v>
      </c>
      <c r="N98" s="29">
        <v>118.9875</v>
      </c>
      <c r="O98" s="29">
        <v>90.376000000000005</v>
      </c>
      <c r="P98" s="29">
        <v>254.48500000000001</v>
      </c>
      <c r="Q98" s="29">
        <v>271.58600000000001</v>
      </c>
      <c r="R98" s="29">
        <v>408.04360000000003</v>
      </c>
      <c r="S98" s="29">
        <v>580.85074999999995</v>
      </c>
      <c r="T98" s="29">
        <v>580.85074999999995</v>
      </c>
      <c r="U98" s="29">
        <v>358.005</v>
      </c>
      <c r="V98" s="29">
        <v>358.005</v>
      </c>
      <c r="W98" s="29">
        <v>490.34800000000001</v>
      </c>
      <c r="X98" s="35">
        <v>490.34800000000001</v>
      </c>
      <c r="Y98" s="29">
        <v>41.496000000000002</v>
      </c>
      <c r="Z98" s="29">
        <v>77.36</v>
      </c>
      <c r="AA98" s="29">
        <v>439.2</v>
      </c>
      <c r="AB98" s="29">
        <v>839.6</v>
      </c>
      <c r="AC98" s="29">
        <v>217.50399999999999</v>
      </c>
      <c r="AD98" s="29">
        <v>89.197999999999993</v>
      </c>
      <c r="AE98" s="35">
        <v>247.56950000000001</v>
      </c>
      <c r="AF98" s="29">
        <v>217.50399999999999</v>
      </c>
      <c r="AG98" s="29">
        <v>521.41200000000003</v>
      </c>
      <c r="AH98" s="29">
        <v>132.28</v>
      </c>
      <c r="AI98" s="35">
        <v>132.28</v>
      </c>
      <c r="AJ98" s="29">
        <v>502.3</v>
      </c>
      <c r="AK98" s="29">
        <v>197.35</v>
      </c>
      <c r="AL98" s="29">
        <v>197.35</v>
      </c>
      <c r="AM98" s="29">
        <v>197.35</v>
      </c>
      <c r="AN98" s="29">
        <v>264.06</v>
      </c>
      <c r="AO98" s="29">
        <v>120.38</v>
      </c>
      <c r="AP98" s="29">
        <v>567.75400000000002</v>
      </c>
      <c r="AQ98" s="29">
        <v>286.45</v>
      </c>
      <c r="AR98" s="29">
        <v>157.66</v>
      </c>
      <c r="AS98" s="29">
        <v>157.66</v>
      </c>
      <c r="AT98" s="29">
        <v>436.75</v>
      </c>
      <c r="AU98" s="29">
        <v>436.75</v>
      </c>
      <c r="AV98" s="29">
        <v>100</v>
      </c>
      <c r="AW98" s="29">
        <v>39.055</v>
      </c>
      <c r="AX98" s="29">
        <v>287.5</v>
      </c>
      <c r="AY98" s="29">
        <v>287.5</v>
      </c>
      <c r="AZ98" s="29">
        <v>339.05500000000001</v>
      </c>
      <c r="BA98" s="29">
        <v>108.85</v>
      </c>
      <c r="BB98" s="29">
        <v>239.268</v>
      </c>
      <c r="BC98" s="29">
        <v>445.22250000000003</v>
      </c>
      <c r="BD98" s="29">
        <v>215.3</v>
      </c>
      <c r="BE98" s="29">
        <v>215.3</v>
      </c>
      <c r="BF98" s="29">
        <v>351.65</v>
      </c>
      <c r="BG98" s="29">
        <v>197.4</v>
      </c>
      <c r="BH98" s="29">
        <v>197.4</v>
      </c>
      <c r="BI98" s="29">
        <v>215.3</v>
      </c>
      <c r="BJ98" s="29">
        <v>423.49374999999998</v>
      </c>
      <c r="BK98" s="29">
        <v>358.3802</v>
      </c>
      <c r="BL98" s="29">
        <v>448.5</v>
      </c>
    </row>
    <row r="99" spans="1:64" ht="15">
      <c r="A99" s="57"/>
      <c r="B99" s="53" t="s">
        <v>235</v>
      </c>
      <c r="C99" s="28"/>
      <c r="D99" s="19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</row>
    <row r="100" spans="1:64" ht="15">
      <c r="A100" s="58">
        <v>29</v>
      </c>
      <c r="B100" s="59" t="s">
        <v>236</v>
      </c>
      <c r="C100" s="60" t="s">
        <v>121</v>
      </c>
      <c r="D100" s="61" t="s">
        <v>237</v>
      </c>
      <c r="E100" s="25">
        <v>0.23529411764705882</v>
      </c>
      <c r="F100" s="25">
        <v>0</v>
      </c>
      <c r="G100" s="25">
        <v>9.433962264150943E-3</v>
      </c>
      <c r="H100" s="25">
        <v>5.0420168067226892E-2</v>
      </c>
      <c r="I100" s="25">
        <v>0</v>
      </c>
      <c r="J100" s="25">
        <v>5.2631578947368418E-2</v>
      </c>
      <c r="K100" s="25">
        <v>0</v>
      </c>
      <c r="L100" s="25">
        <v>1.3888888888888888E-2</v>
      </c>
      <c r="M100" s="25">
        <v>6.4000000000000001E-2</v>
      </c>
      <c r="N100" s="25">
        <v>0</v>
      </c>
      <c r="O100" s="25">
        <v>0</v>
      </c>
      <c r="P100" s="25">
        <v>0</v>
      </c>
      <c r="Q100" s="25">
        <v>9.7222222222222224E-2</v>
      </c>
      <c r="R100" s="25">
        <v>9.7222222222222224E-2</v>
      </c>
      <c r="S100" s="25">
        <v>6.3157894736842107E-2</v>
      </c>
      <c r="T100" s="25">
        <v>6.3157894736842107E-2</v>
      </c>
      <c r="U100" s="25">
        <v>6.2937062937062943E-2</v>
      </c>
      <c r="V100" s="25">
        <v>6.2937062937062943E-2</v>
      </c>
      <c r="W100" s="25">
        <v>0.13008130081300814</v>
      </c>
      <c r="X100" s="25">
        <v>0.13008130081300814</v>
      </c>
      <c r="Y100" s="25">
        <v>0</v>
      </c>
      <c r="Z100" s="25">
        <v>0</v>
      </c>
      <c r="AA100" s="25">
        <v>0.20218579234972678</v>
      </c>
      <c r="AB100" s="25">
        <v>0.20218579234972678</v>
      </c>
      <c r="AC100" s="25">
        <v>1.2345679012345678E-2</v>
      </c>
      <c r="AD100" s="25">
        <v>1.9047619047619049E-2</v>
      </c>
      <c r="AE100" s="25">
        <v>1.9047619047619049E-2</v>
      </c>
      <c r="AF100" s="25">
        <v>1.2345679012345678E-2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0.1092436974789916</v>
      </c>
      <c r="AO100" s="25">
        <v>0</v>
      </c>
      <c r="AP100" s="25">
        <v>7.3684210526315783E-2</v>
      </c>
      <c r="AQ100" s="25">
        <v>0.11486486486486487</v>
      </c>
      <c r="AR100" s="25">
        <v>0</v>
      </c>
      <c r="AS100" s="25">
        <v>0</v>
      </c>
      <c r="AT100" s="25">
        <v>0</v>
      </c>
      <c r="AU100" s="25">
        <v>0.14285714285714285</v>
      </c>
      <c r="AV100" s="25">
        <v>0</v>
      </c>
      <c r="AW100" s="25">
        <v>0</v>
      </c>
      <c r="AX100" s="25">
        <v>1.4184397163120567E-2</v>
      </c>
      <c r="AY100" s="25">
        <v>1.4184397163120567E-2</v>
      </c>
      <c r="AZ100" s="25">
        <v>1.2987012987012988E-2</v>
      </c>
      <c r="BA100" s="25">
        <v>0</v>
      </c>
      <c r="BB100" s="25">
        <v>0</v>
      </c>
      <c r="BC100" s="25">
        <v>2.197802197802198E-2</v>
      </c>
      <c r="BD100" s="25">
        <v>8.368200836820083E-3</v>
      </c>
      <c r="BE100" s="25">
        <v>8.368200836820083E-3</v>
      </c>
      <c r="BF100" s="25">
        <v>3.6866359447004608E-2</v>
      </c>
      <c r="BG100" s="25">
        <v>5.7471264367816091E-3</v>
      </c>
      <c r="BH100" s="25">
        <v>5.7471264367816091E-3</v>
      </c>
      <c r="BI100" s="25">
        <v>0.46107784431137727</v>
      </c>
      <c r="BJ100" s="25">
        <v>1.5384615384615385E-2</v>
      </c>
      <c r="BK100" s="25">
        <v>9.9173553719008267E-2</v>
      </c>
      <c r="BL100" s="25">
        <v>0.33333333333333331</v>
      </c>
    </row>
    <row r="101" spans="1:64" ht="15">
      <c r="A101" s="62">
        <v>30</v>
      </c>
      <c r="B101" s="59" t="s">
        <v>238</v>
      </c>
      <c r="C101" s="60" t="s">
        <v>121</v>
      </c>
      <c r="D101" s="61" t="s">
        <v>237</v>
      </c>
      <c r="E101" s="25">
        <v>0.76470588235294112</v>
      </c>
      <c r="F101" s="25">
        <v>1</v>
      </c>
      <c r="G101" s="25">
        <v>0.99056603773584906</v>
      </c>
      <c r="H101" s="25">
        <v>0.94957983193277307</v>
      </c>
      <c r="I101" s="25">
        <v>1</v>
      </c>
      <c r="J101" s="25">
        <v>0.94736842105263153</v>
      </c>
      <c r="K101" s="25">
        <v>1</v>
      </c>
      <c r="L101" s="25">
        <v>0.98611111111111116</v>
      </c>
      <c r="M101" s="25">
        <v>0.93600000000000005</v>
      </c>
      <c r="N101" s="25">
        <v>1</v>
      </c>
      <c r="O101" s="25">
        <v>1</v>
      </c>
      <c r="P101" s="25">
        <v>1</v>
      </c>
      <c r="Q101" s="25">
        <v>0.90277777777777779</v>
      </c>
      <c r="R101" s="25">
        <v>0.90277777777777779</v>
      </c>
      <c r="S101" s="25">
        <v>0.93684210526315792</v>
      </c>
      <c r="T101" s="25">
        <v>0.93684210526315792</v>
      </c>
      <c r="U101" s="25">
        <v>0.93706293706293708</v>
      </c>
      <c r="V101" s="25">
        <v>0.93706293706293708</v>
      </c>
      <c r="W101" s="25">
        <v>0.76829268292682928</v>
      </c>
      <c r="X101" s="25">
        <v>0.76829268292682928</v>
      </c>
      <c r="Y101" s="25">
        <v>1</v>
      </c>
      <c r="Z101" s="25">
        <v>1</v>
      </c>
      <c r="AA101" s="25">
        <v>0.79781420765027322</v>
      </c>
      <c r="AB101" s="25">
        <v>0.79781420765027322</v>
      </c>
      <c r="AC101" s="25">
        <v>0.62962962962962965</v>
      </c>
      <c r="AD101" s="25">
        <v>0.62857142857142856</v>
      </c>
      <c r="AE101" s="25">
        <v>0.62857142857142856</v>
      </c>
      <c r="AF101" s="25">
        <v>0.62962962962962965</v>
      </c>
      <c r="AG101" s="25">
        <v>0.99047619047619051</v>
      </c>
      <c r="AH101" s="25">
        <v>0.86046511627906974</v>
      </c>
      <c r="AI101" s="25">
        <v>0.86046511627906974</v>
      </c>
      <c r="AJ101" s="25">
        <v>1</v>
      </c>
      <c r="AK101" s="25">
        <v>0.90909090909090906</v>
      </c>
      <c r="AL101" s="25">
        <v>1</v>
      </c>
      <c r="AM101" s="25">
        <v>1</v>
      </c>
      <c r="AN101" s="25">
        <v>0.89075630252100846</v>
      </c>
      <c r="AO101" s="25">
        <v>0.45714285714285713</v>
      </c>
      <c r="AP101" s="25">
        <v>0.9263157894736842</v>
      </c>
      <c r="AQ101" s="25">
        <v>0.70945945945945943</v>
      </c>
      <c r="AR101" s="25">
        <v>1</v>
      </c>
      <c r="AS101" s="25">
        <v>0.38372093023255816</v>
      </c>
      <c r="AT101" s="25">
        <v>1</v>
      </c>
      <c r="AU101" s="25">
        <v>0.84615384615384615</v>
      </c>
      <c r="AV101" s="25">
        <v>1</v>
      </c>
      <c r="AW101" s="25">
        <v>1</v>
      </c>
      <c r="AX101" s="25">
        <v>0.56028368794326244</v>
      </c>
      <c r="AY101" s="25">
        <v>0.56028368794326244</v>
      </c>
      <c r="AZ101" s="25">
        <v>0.8441558441558441</v>
      </c>
      <c r="BA101" s="25">
        <v>0.9887640449438202</v>
      </c>
      <c r="BB101" s="25">
        <v>0.29411764705882354</v>
      </c>
      <c r="BC101" s="25">
        <v>0.69230769230769229</v>
      </c>
      <c r="BD101" s="25">
        <v>0.97489539748953979</v>
      </c>
      <c r="BE101" s="25">
        <v>0.97489539748953979</v>
      </c>
      <c r="BF101" s="25">
        <v>0.53917050691244239</v>
      </c>
      <c r="BG101" s="25">
        <v>0.6954022988505747</v>
      </c>
      <c r="BH101" s="25">
        <v>0.6954022988505747</v>
      </c>
      <c r="BI101" s="25">
        <v>0.53892215568862278</v>
      </c>
      <c r="BJ101" s="25">
        <v>0.98461538461538467</v>
      </c>
      <c r="BK101" s="25">
        <v>0.90082644628099173</v>
      </c>
      <c r="BL101" s="25">
        <v>0.66666666666666663</v>
      </c>
    </row>
    <row r="102" spans="1:64" ht="15">
      <c r="A102" s="62">
        <v>31</v>
      </c>
      <c r="B102" s="59" t="s">
        <v>239</v>
      </c>
      <c r="C102" s="60" t="s">
        <v>121</v>
      </c>
      <c r="D102" s="61" t="s">
        <v>237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9.7560975609756101E-2</v>
      </c>
      <c r="X102" s="25">
        <v>9.7560975609756101E-2</v>
      </c>
      <c r="Y102" s="25">
        <v>0</v>
      </c>
      <c r="Z102" s="25">
        <v>0</v>
      </c>
      <c r="AA102" s="25">
        <v>0</v>
      </c>
      <c r="AB102" s="25">
        <v>0</v>
      </c>
      <c r="AC102" s="25">
        <v>0.35802469135802467</v>
      </c>
      <c r="AD102" s="25">
        <v>0.35238095238095241</v>
      </c>
      <c r="AE102" s="25">
        <v>0.35238095238095241</v>
      </c>
      <c r="AF102" s="25">
        <v>0.35802469135802467</v>
      </c>
      <c r="AG102" s="25">
        <v>9.5238095238095247E-3</v>
      </c>
      <c r="AH102" s="25">
        <v>0.13953488372093023</v>
      </c>
      <c r="AI102" s="25">
        <v>0.13953488372093023</v>
      </c>
      <c r="AJ102" s="25">
        <v>0</v>
      </c>
      <c r="AK102" s="25">
        <v>9.0909090909090912E-2</v>
      </c>
      <c r="AL102" s="25">
        <v>0</v>
      </c>
      <c r="AM102" s="25">
        <v>0</v>
      </c>
      <c r="AN102" s="25">
        <v>0</v>
      </c>
      <c r="AO102" s="25">
        <v>0.45714285714285713</v>
      </c>
      <c r="AP102" s="25">
        <v>0</v>
      </c>
      <c r="AQ102" s="25">
        <v>0.17567567567567569</v>
      </c>
      <c r="AR102" s="25">
        <v>0</v>
      </c>
      <c r="AS102" s="25">
        <v>0.48837209302325579</v>
      </c>
      <c r="AT102" s="25">
        <v>0</v>
      </c>
      <c r="AU102" s="25">
        <v>1.098901098901099E-2</v>
      </c>
      <c r="AV102" s="25">
        <v>0</v>
      </c>
      <c r="AW102" s="25">
        <v>0</v>
      </c>
      <c r="AX102" s="25">
        <v>0.41134751773049644</v>
      </c>
      <c r="AY102" s="25">
        <v>0.41134751773049644</v>
      </c>
      <c r="AZ102" s="25">
        <v>0.13636363636363635</v>
      </c>
      <c r="BA102" s="25">
        <v>1.1235955056179775E-2</v>
      </c>
      <c r="BB102" s="25">
        <v>0.69117647058823528</v>
      </c>
      <c r="BC102" s="25">
        <v>0.2857142857142857</v>
      </c>
      <c r="BD102" s="25">
        <v>1.6736401673640166E-2</v>
      </c>
      <c r="BE102" s="25">
        <v>1.6736401673640166E-2</v>
      </c>
      <c r="BF102" s="25">
        <v>0.41474654377880182</v>
      </c>
      <c r="BG102" s="25">
        <v>0.2988505747126437</v>
      </c>
      <c r="BH102" s="25">
        <v>0.2988505747126437</v>
      </c>
      <c r="BI102" s="25">
        <v>0</v>
      </c>
      <c r="BJ102" s="25">
        <v>0</v>
      </c>
      <c r="BK102" s="25">
        <v>0</v>
      </c>
      <c r="BL102" s="25">
        <v>0</v>
      </c>
    </row>
    <row r="103" spans="1:64" ht="15">
      <c r="A103" s="62">
        <v>32</v>
      </c>
      <c r="B103" s="59" t="s">
        <v>240</v>
      </c>
      <c r="C103" s="60" t="s">
        <v>121</v>
      </c>
      <c r="D103" s="61" t="s">
        <v>237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0.12790697674418605</v>
      </c>
      <c r="AT103" s="25">
        <v>0</v>
      </c>
      <c r="AU103" s="25">
        <v>0</v>
      </c>
      <c r="AV103" s="25">
        <v>0</v>
      </c>
      <c r="AW103" s="25">
        <v>0</v>
      </c>
      <c r="AX103" s="25">
        <v>1.4184397163120567E-2</v>
      </c>
      <c r="AY103" s="25">
        <v>1.4184397163120567E-2</v>
      </c>
      <c r="AZ103" s="25">
        <v>6.4935064935064939E-3</v>
      </c>
      <c r="BA103" s="25">
        <v>0</v>
      </c>
      <c r="BB103" s="25">
        <v>1.4705882352941176E-2</v>
      </c>
      <c r="BC103" s="25">
        <v>0</v>
      </c>
      <c r="BD103" s="25">
        <v>0</v>
      </c>
      <c r="BE103" s="25">
        <v>0</v>
      </c>
      <c r="BF103" s="25">
        <v>9.2165898617511521E-3</v>
      </c>
      <c r="BG103" s="25">
        <v>0</v>
      </c>
      <c r="BH103" s="25">
        <v>0</v>
      </c>
      <c r="BI103" s="25">
        <v>0</v>
      </c>
      <c r="BJ103" s="25">
        <v>0</v>
      </c>
      <c r="BK103" s="25">
        <v>0</v>
      </c>
      <c r="BL103" s="25">
        <v>0</v>
      </c>
    </row>
    <row r="104" spans="1:64" ht="15">
      <c r="A104" s="62">
        <v>33</v>
      </c>
      <c r="B104" s="59" t="s">
        <v>241</v>
      </c>
      <c r="C104" s="60" t="s">
        <v>121</v>
      </c>
      <c r="D104" s="61" t="s">
        <v>237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4.0650406504065045E-3</v>
      </c>
      <c r="X104" s="25">
        <v>4.0650406504065045E-3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8.5714285714285715E-2</v>
      </c>
      <c r="AP104" s="25">
        <v>0</v>
      </c>
      <c r="AQ104" s="25">
        <v>0</v>
      </c>
      <c r="AR104" s="25">
        <v>0</v>
      </c>
      <c r="AS104" s="25">
        <v>0</v>
      </c>
      <c r="AT104" s="25">
        <v>0</v>
      </c>
      <c r="AU104" s="25">
        <v>0</v>
      </c>
      <c r="AV104" s="25">
        <v>0</v>
      </c>
      <c r="AW104" s="25">
        <v>0</v>
      </c>
      <c r="AX104" s="25">
        <v>0</v>
      </c>
      <c r="AY104" s="25">
        <v>0</v>
      </c>
      <c r="AZ104" s="25">
        <v>0</v>
      </c>
      <c r="BA104" s="25">
        <v>0</v>
      </c>
      <c r="BB104" s="25">
        <v>0</v>
      </c>
      <c r="BC104" s="25">
        <v>0</v>
      </c>
      <c r="BD104" s="25">
        <v>0</v>
      </c>
      <c r="BE104" s="25">
        <v>0</v>
      </c>
      <c r="BF104" s="25">
        <v>0</v>
      </c>
      <c r="BG104" s="25">
        <v>0</v>
      </c>
      <c r="BH104" s="25">
        <v>0</v>
      </c>
      <c r="BI104" s="25">
        <v>0</v>
      </c>
      <c r="BJ104" s="25">
        <v>0</v>
      </c>
      <c r="BK104" s="25">
        <v>0</v>
      </c>
      <c r="BL104" s="25">
        <v>0</v>
      </c>
    </row>
    <row r="105" spans="1:64" ht="15">
      <c r="A105" s="62"/>
      <c r="B105" s="63" t="s">
        <v>242</v>
      </c>
      <c r="C105" s="61"/>
      <c r="D105" s="19"/>
      <c r="E105" s="25"/>
      <c r="F105" s="20"/>
      <c r="G105" s="25"/>
      <c r="H105" s="25"/>
      <c r="I105" s="25"/>
      <c r="J105" s="64"/>
      <c r="K105" s="25"/>
      <c r="L105" s="25"/>
      <c r="M105" s="25"/>
      <c r="N105" s="25"/>
      <c r="O105" s="25"/>
      <c r="P105" s="25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</row>
    <row r="106" spans="1:64" ht="15">
      <c r="A106" s="62">
        <v>34</v>
      </c>
      <c r="B106" s="59" t="s">
        <v>236</v>
      </c>
      <c r="C106" s="60" t="s">
        <v>121</v>
      </c>
      <c r="D106" s="19" t="s">
        <v>243</v>
      </c>
      <c r="E106" s="25">
        <v>5.8823529411764705E-2</v>
      </c>
      <c r="F106" s="25">
        <v>0</v>
      </c>
      <c r="G106" s="25">
        <v>0</v>
      </c>
      <c r="H106" s="25">
        <v>5.0420168067226892E-2</v>
      </c>
      <c r="I106" s="25">
        <v>1.5384615384615385E-2</v>
      </c>
      <c r="J106" s="25">
        <v>3.4482758620689655E-2</v>
      </c>
      <c r="K106" s="25">
        <v>5.3333333333333337E-2</v>
      </c>
      <c r="L106" s="25">
        <v>8.3333333333333329E-2</v>
      </c>
      <c r="M106" s="25">
        <v>8.0000000000000002E-3</v>
      </c>
      <c r="N106" s="25">
        <v>0.52307692307692311</v>
      </c>
      <c r="O106" s="25">
        <v>4.5454545454545456E-2</v>
      </c>
      <c r="P106" s="25">
        <v>0</v>
      </c>
      <c r="Q106" s="25">
        <v>0.10648148148148148</v>
      </c>
      <c r="R106" s="25">
        <v>0.10648148148148148</v>
      </c>
      <c r="S106" s="25">
        <v>0.11186440677966102</v>
      </c>
      <c r="T106" s="25">
        <v>0.11186440677966102</v>
      </c>
      <c r="U106" s="25">
        <v>6.993006993006993E-3</v>
      </c>
      <c r="V106" s="25">
        <v>6.993006993006993E-3</v>
      </c>
      <c r="W106" s="25">
        <v>2.032520325203252E-2</v>
      </c>
      <c r="X106" s="25">
        <v>2.032520325203252E-2</v>
      </c>
      <c r="Y106" s="25">
        <v>0</v>
      </c>
      <c r="Z106" s="25">
        <v>0</v>
      </c>
      <c r="AA106" s="25">
        <v>0.20108695652173914</v>
      </c>
      <c r="AB106" s="25">
        <v>0.20108695652173914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9.3023255813953487E-3</v>
      </c>
      <c r="AK106" s="25">
        <v>0</v>
      </c>
      <c r="AL106" s="25">
        <v>0</v>
      </c>
      <c r="AM106" s="25">
        <v>0</v>
      </c>
      <c r="AN106" s="25">
        <v>0</v>
      </c>
      <c r="AO106" s="25">
        <v>2.8571428571428571E-2</v>
      </c>
      <c r="AP106" s="25">
        <v>0</v>
      </c>
      <c r="AQ106" s="25">
        <v>0</v>
      </c>
      <c r="AR106" s="25">
        <v>0</v>
      </c>
      <c r="AS106" s="25">
        <v>0</v>
      </c>
      <c r="AT106" s="25">
        <v>0.14285714285714285</v>
      </c>
      <c r="AU106" s="25">
        <v>0</v>
      </c>
      <c r="AV106" s="25">
        <v>0</v>
      </c>
      <c r="AW106" s="25">
        <v>1.2987012987012988E-2</v>
      </c>
      <c r="AX106" s="25">
        <v>7.0921985815602835E-3</v>
      </c>
      <c r="AY106" s="25">
        <v>2.6315789473684209E-2</v>
      </c>
      <c r="AZ106" s="25">
        <v>0</v>
      </c>
      <c r="BA106" s="25">
        <v>0</v>
      </c>
      <c r="BB106" s="25">
        <v>0</v>
      </c>
      <c r="BC106" s="25">
        <v>0</v>
      </c>
      <c r="BD106" s="25">
        <v>4.1841004184100415E-3</v>
      </c>
      <c r="BE106" s="25">
        <v>4.1841004184100415E-3</v>
      </c>
      <c r="BF106" s="25">
        <v>4.5871559633027525E-3</v>
      </c>
      <c r="BG106" s="25">
        <v>0</v>
      </c>
      <c r="BH106" s="25">
        <v>0</v>
      </c>
      <c r="BI106" s="25">
        <v>0</v>
      </c>
      <c r="BJ106" s="25">
        <v>3.8461538461538464E-2</v>
      </c>
      <c r="BK106" s="25">
        <v>8.2644628099173556E-3</v>
      </c>
      <c r="BL106" s="25">
        <v>2.2556390977443608E-2</v>
      </c>
    </row>
    <row r="107" spans="1:64" ht="15">
      <c r="A107" s="62">
        <v>35</v>
      </c>
      <c r="B107" s="59" t="s">
        <v>238</v>
      </c>
      <c r="C107" s="60" t="s">
        <v>121</v>
      </c>
      <c r="D107" s="19" t="s">
        <v>243</v>
      </c>
      <c r="E107" s="25">
        <v>0.94117647058823528</v>
      </c>
      <c r="F107" s="25">
        <v>1</v>
      </c>
      <c r="G107" s="25">
        <v>1</v>
      </c>
      <c r="H107" s="25">
        <v>0.47899159663865548</v>
      </c>
      <c r="I107" s="25">
        <v>0.93846153846153846</v>
      </c>
      <c r="J107" s="25">
        <v>0.74137931034482762</v>
      </c>
      <c r="K107" s="25">
        <v>0.84</v>
      </c>
      <c r="L107" s="25">
        <v>0.80555555555555558</v>
      </c>
      <c r="M107" s="25">
        <v>0.33600000000000002</v>
      </c>
      <c r="N107" s="25">
        <v>0.43076923076923079</v>
      </c>
      <c r="O107" s="25">
        <v>0.72727272727272729</v>
      </c>
      <c r="P107" s="25">
        <v>0.28169014084507044</v>
      </c>
      <c r="Q107" s="25">
        <v>0.81481481481481477</v>
      </c>
      <c r="R107" s="25">
        <v>0.81481481481481477</v>
      </c>
      <c r="S107" s="25">
        <v>0.8677966101694915</v>
      </c>
      <c r="T107" s="25">
        <v>0.8677966101694915</v>
      </c>
      <c r="U107" s="25">
        <v>0.47552447552447552</v>
      </c>
      <c r="V107" s="25">
        <v>0.47552447552447552</v>
      </c>
      <c r="W107" s="25">
        <v>6.910569105691057E-2</v>
      </c>
      <c r="X107" s="25">
        <v>6.910569105691057E-2</v>
      </c>
      <c r="Y107" s="25">
        <v>0</v>
      </c>
      <c r="Z107" s="25">
        <v>1</v>
      </c>
      <c r="AA107" s="25">
        <v>0.75</v>
      </c>
      <c r="AB107" s="25">
        <v>0.75</v>
      </c>
      <c r="AC107" s="25">
        <v>2.4691358024691357E-2</v>
      </c>
      <c r="AD107" s="25">
        <v>9.5238095238095247E-3</v>
      </c>
      <c r="AE107" s="25">
        <v>9.5238095238095247E-3</v>
      </c>
      <c r="AF107" s="25">
        <v>2.4691358024691357E-2</v>
      </c>
      <c r="AG107" s="25">
        <v>0</v>
      </c>
      <c r="AH107" s="25">
        <v>0</v>
      </c>
      <c r="AI107" s="25">
        <v>0</v>
      </c>
      <c r="AJ107" s="25">
        <v>8.8372093023255813E-2</v>
      </c>
      <c r="AK107" s="25">
        <v>0</v>
      </c>
      <c r="AL107" s="25">
        <v>0.91111111111111109</v>
      </c>
      <c r="AM107" s="25">
        <v>0.91111111111111109</v>
      </c>
      <c r="AN107" s="25">
        <v>0.52317880794701987</v>
      </c>
      <c r="AO107" s="25">
        <v>0</v>
      </c>
      <c r="AP107" s="25">
        <v>1</v>
      </c>
      <c r="AQ107" s="25">
        <v>0</v>
      </c>
      <c r="AR107" s="25">
        <v>0.98863636363636365</v>
      </c>
      <c r="AS107" s="25">
        <v>0</v>
      </c>
      <c r="AT107" s="25">
        <v>0.84615384615384615</v>
      </c>
      <c r="AU107" s="25">
        <v>2.197802197802198E-2</v>
      </c>
      <c r="AV107" s="25">
        <v>0</v>
      </c>
      <c r="AW107" s="25">
        <v>0.8441558441558441</v>
      </c>
      <c r="AX107" s="25">
        <v>1.4184397163120567E-2</v>
      </c>
      <c r="AY107" s="25">
        <v>0.31578947368421051</v>
      </c>
      <c r="AZ107" s="25">
        <v>4.5454545454545456E-2</v>
      </c>
      <c r="BA107" s="25">
        <v>1.1235955056179775E-2</v>
      </c>
      <c r="BB107" s="25">
        <v>0</v>
      </c>
      <c r="BC107" s="25">
        <v>0</v>
      </c>
      <c r="BD107" s="25">
        <v>2.5104602510460251E-2</v>
      </c>
      <c r="BE107" s="25">
        <v>2.5104602510460251E-2</v>
      </c>
      <c r="BF107" s="25">
        <v>0.10550458715596331</v>
      </c>
      <c r="BG107" s="25">
        <v>0</v>
      </c>
      <c r="BH107" s="25">
        <v>0</v>
      </c>
      <c r="BI107" s="25">
        <v>0</v>
      </c>
      <c r="BJ107" s="25">
        <v>0.93076923076923079</v>
      </c>
      <c r="BK107" s="25">
        <v>0.32231404958677684</v>
      </c>
      <c r="BL107" s="25">
        <v>0.36090225563909772</v>
      </c>
    </row>
    <row r="108" spans="1:64" ht="15">
      <c r="A108" s="62">
        <v>36</v>
      </c>
      <c r="B108" s="59" t="s">
        <v>239</v>
      </c>
      <c r="C108" s="60" t="s">
        <v>121</v>
      </c>
      <c r="D108" s="19" t="s">
        <v>243</v>
      </c>
      <c r="E108" s="25">
        <v>0</v>
      </c>
      <c r="F108" s="25">
        <v>0</v>
      </c>
      <c r="G108" s="25">
        <v>0</v>
      </c>
      <c r="H108" s="25">
        <v>0.45378151260504201</v>
      </c>
      <c r="I108" s="25">
        <v>3.0769230769230771E-2</v>
      </c>
      <c r="J108" s="25">
        <v>0.22413793103448276</v>
      </c>
      <c r="K108" s="25">
        <v>0.10666666666666667</v>
      </c>
      <c r="L108" s="25">
        <v>9.7222222222222224E-2</v>
      </c>
      <c r="M108" s="25">
        <v>0.65600000000000003</v>
      </c>
      <c r="N108" s="25">
        <v>4.6153846153846156E-2</v>
      </c>
      <c r="O108" s="25">
        <v>0.22727272727272727</v>
      </c>
      <c r="P108" s="25">
        <v>0.71830985915492962</v>
      </c>
      <c r="Q108" s="25">
        <v>6.4814814814814811E-2</v>
      </c>
      <c r="R108" s="25">
        <v>6.4814814814814811E-2</v>
      </c>
      <c r="S108" s="25">
        <v>2.0338983050847456E-2</v>
      </c>
      <c r="T108" s="25">
        <v>2.0338983050847456E-2</v>
      </c>
      <c r="U108" s="25">
        <v>0.5174825174825175</v>
      </c>
      <c r="V108" s="25">
        <v>0.5174825174825175</v>
      </c>
      <c r="W108" s="25">
        <v>0.26016260162601629</v>
      </c>
      <c r="X108" s="25">
        <v>0.26016260162601629</v>
      </c>
      <c r="Y108" s="25">
        <v>0</v>
      </c>
      <c r="Z108" s="25">
        <v>0</v>
      </c>
      <c r="AA108" s="25">
        <v>4.8913043478260872E-2</v>
      </c>
      <c r="AB108" s="25">
        <v>4.8913043478260872E-2</v>
      </c>
      <c r="AC108" s="25">
        <v>1.2345679012345678E-2</v>
      </c>
      <c r="AD108" s="25">
        <v>0.14285714285714285</v>
      </c>
      <c r="AE108" s="25">
        <v>0.14285714285714285</v>
      </c>
      <c r="AF108" s="25">
        <v>1.2345679012345678E-2</v>
      </c>
      <c r="AG108" s="25">
        <v>5.3097345132743362E-2</v>
      </c>
      <c r="AH108" s="25">
        <v>0</v>
      </c>
      <c r="AI108" s="25">
        <v>0</v>
      </c>
      <c r="AJ108" s="25">
        <v>0.54418604651162794</v>
      </c>
      <c r="AK108" s="25">
        <v>4.5454545454545456E-2</v>
      </c>
      <c r="AL108" s="25">
        <v>8.8888888888888892E-2</v>
      </c>
      <c r="AM108" s="25">
        <v>8.8888888888888892E-2</v>
      </c>
      <c r="AN108" s="25">
        <v>0.26490066225165565</v>
      </c>
      <c r="AO108" s="25">
        <v>0</v>
      </c>
      <c r="AP108" s="25">
        <v>0</v>
      </c>
      <c r="AQ108" s="25">
        <v>0</v>
      </c>
      <c r="AR108" s="25">
        <v>1.1363636363636364E-2</v>
      </c>
      <c r="AS108" s="25">
        <v>0.16279069767441862</v>
      </c>
      <c r="AT108" s="25">
        <v>1.098901098901099E-2</v>
      </c>
      <c r="AU108" s="25">
        <v>0.51648351648351654</v>
      </c>
      <c r="AV108" s="25">
        <v>0</v>
      </c>
      <c r="AW108" s="25">
        <v>0.13636363636363635</v>
      </c>
      <c r="AX108" s="25">
        <v>2.8368794326241134E-2</v>
      </c>
      <c r="AY108" s="25">
        <v>0.10526315789473684</v>
      </c>
      <c r="AZ108" s="25">
        <v>0.63636363636363635</v>
      </c>
      <c r="BA108" s="25">
        <v>0</v>
      </c>
      <c r="BB108" s="25">
        <v>1.4705882352941176E-2</v>
      </c>
      <c r="BC108" s="25">
        <v>0</v>
      </c>
      <c r="BD108" s="25">
        <v>0.20920502092050208</v>
      </c>
      <c r="BE108" s="25">
        <v>0.20920502092050208</v>
      </c>
      <c r="BF108" s="25">
        <v>0.13302752293577982</v>
      </c>
      <c r="BG108" s="25">
        <v>0</v>
      </c>
      <c r="BH108" s="25">
        <v>0</v>
      </c>
      <c r="BI108" s="25">
        <v>0</v>
      </c>
      <c r="BJ108" s="25">
        <v>3.0769230769230771E-2</v>
      </c>
      <c r="BK108" s="25">
        <v>0.56198347107438018</v>
      </c>
      <c r="BL108" s="25">
        <v>0.61654135338345861</v>
      </c>
    </row>
    <row r="109" spans="1:64" ht="15">
      <c r="A109" s="62">
        <v>37</v>
      </c>
      <c r="B109" s="59" t="s">
        <v>240</v>
      </c>
      <c r="C109" s="60" t="s">
        <v>121</v>
      </c>
      <c r="D109" s="19" t="s">
        <v>243</v>
      </c>
      <c r="E109" s="25">
        <v>0</v>
      </c>
      <c r="F109" s="25">
        <v>0</v>
      </c>
      <c r="G109" s="25">
        <v>0</v>
      </c>
      <c r="H109" s="25">
        <v>1.680672268907563E-2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9.2592592592592587E-3</v>
      </c>
      <c r="R109" s="25">
        <v>9.2592592592592587E-3</v>
      </c>
      <c r="S109" s="25">
        <v>0</v>
      </c>
      <c r="T109" s="25">
        <v>0</v>
      </c>
      <c r="U109" s="25">
        <v>0</v>
      </c>
      <c r="V109" s="25">
        <v>0</v>
      </c>
      <c r="W109" s="25">
        <v>0.16666666666666666</v>
      </c>
      <c r="X109" s="25">
        <v>0.16666666666666666</v>
      </c>
      <c r="Y109" s="25">
        <v>0.25</v>
      </c>
      <c r="Z109" s="25">
        <v>0</v>
      </c>
      <c r="AA109" s="25">
        <v>0</v>
      </c>
      <c r="AB109" s="25">
        <v>0</v>
      </c>
      <c r="AC109" s="25">
        <v>0.81481481481481477</v>
      </c>
      <c r="AD109" s="25">
        <v>0.49523809523809526</v>
      </c>
      <c r="AE109" s="25">
        <v>0.49523809523809526</v>
      </c>
      <c r="AF109" s="25">
        <v>0.81481481481481477</v>
      </c>
      <c r="AG109" s="25">
        <v>0</v>
      </c>
      <c r="AH109" s="25">
        <v>1</v>
      </c>
      <c r="AI109" s="25">
        <v>1</v>
      </c>
      <c r="AJ109" s="25">
        <v>0.35813953488372091</v>
      </c>
      <c r="AK109" s="25">
        <v>0.90909090909090906</v>
      </c>
      <c r="AL109" s="25">
        <v>0</v>
      </c>
      <c r="AM109" s="25">
        <v>0</v>
      </c>
      <c r="AN109" s="25">
        <v>0</v>
      </c>
      <c r="AO109" s="25">
        <v>2.8571428571428571E-2</v>
      </c>
      <c r="AP109" s="25">
        <v>0</v>
      </c>
      <c r="AQ109" s="25">
        <v>6.7567567567567571E-3</v>
      </c>
      <c r="AR109" s="25">
        <v>0</v>
      </c>
      <c r="AS109" s="25">
        <v>0.52325581395348841</v>
      </c>
      <c r="AT109" s="25">
        <v>0</v>
      </c>
      <c r="AU109" s="25">
        <v>0.34065934065934067</v>
      </c>
      <c r="AV109" s="25">
        <v>0.77659574468085102</v>
      </c>
      <c r="AW109" s="25">
        <v>6.4935064935064939E-3</v>
      </c>
      <c r="AX109" s="25">
        <v>6.3829787234042548E-2</v>
      </c>
      <c r="AY109" s="25">
        <v>0.23684210526315788</v>
      </c>
      <c r="AZ109" s="25">
        <v>0.1038961038961039</v>
      </c>
      <c r="BA109" s="25">
        <v>1.1235955056179775E-2</v>
      </c>
      <c r="BB109" s="25">
        <v>2.2058823529411766E-2</v>
      </c>
      <c r="BC109" s="25">
        <v>1</v>
      </c>
      <c r="BD109" s="25">
        <v>0.2384937238493724</v>
      </c>
      <c r="BE109" s="25">
        <v>0.2384937238493724</v>
      </c>
      <c r="BF109" s="25">
        <v>0.20642201834862386</v>
      </c>
      <c r="BG109" s="25">
        <v>0.95977011494252873</v>
      </c>
      <c r="BH109" s="25">
        <v>0.95977011494252873</v>
      </c>
      <c r="BI109" s="25">
        <v>5.9880239520958087E-3</v>
      </c>
      <c r="BJ109" s="25">
        <v>0</v>
      </c>
      <c r="BK109" s="25">
        <v>0.10743801652892562</v>
      </c>
      <c r="BL109" s="25">
        <v>0</v>
      </c>
    </row>
    <row r="110" spans="1:64" ht="15">
      <c r="A110" s="62">
        <v>38</v>
      </c>
      <c r="B110" s="59" t="s">
        <v>241</v>
      </c>
      <c r="C110" s="60" t="s">
        <v>121</v>
      </c>
      <c r="D110" s="19" t="s">
        <v>243</v>
      </c>
      <c r="E110" s="25">
        <v>0</v>
      </c>
      <c r="F110" s="25">
        <v>0</v>
      </c>
      <c r="G110" s="25">
        <v>0</v>
      </c>
      <c r="H110" s="25">
        <v>0</v>
      </c>
      <c r="I110" s="25">
        <v>1.5384615384615385E-2</v>
      </c>
      <c r="J110" s="25">
        <v>0</v>
      </c>
      <c r="K110" s="25">
        <v>0</v>
      </c>
      <c r="L110" s="25">
        <v>1.3888888888888888E-2</v>
      </c>
      <c r="M110" s="25">
        <v>0</v>
      </c>
      <c r="N110" s="25">
        <v>0</v>
      </c>
      <c r="O110" s="25">
        <v>0</v>
      </c>
      <c r="P110" s="25">
        <v>0</v>
      </c>
      <c r="Q110" s="25">
        <v>4.6296296296296294E-3</v>
      </c>
      <c r="R110" s="25">
        <v>4.6296296296296294E-3</v>
      </c>
      <c r="S110" s="25">
        <v>0</v>
      </c>
      <c r="T110" s="25">
        <v>0</v>
      </c>
      <c r="U110" s="25">
        <v>0</v>
      </c>
      <c r="V110" s="25">
        <v>0</v>
      </c>
      <c r="W110" s="25">
        <v>0.48373983739837401</v>
      </c>
      <c r="X110" s="25">
        <v>0.48373983739837401</v>
      </c>
      <c r="Y110" s="25">
        <v>0.75</v>
      </c>
      <c r="Z110" s="25">
        <v>0</v>
      </c>
      <c r="AA110" s="25">
        <v>0</v>
      </c>
      <c r="AB110" s="25">
        <v>0</v>
      </c>
      <c r="AC110" s="25">
        <v>0.14814814814814814</v>
      </c>
      <c r="AD110" s="25">
        <v>0.35238095238095241</v>
      </c>
      <c r="AE110" s="25">
        <v>0.35238095238095241</v>
      </c>
      <c r="AF110" s="25">
        <v>0.14814814814814814</v>
      </c>
      <c r="AG110" s="25">
        <v>0.94690265486725667</v>
      </c>
      <c r="AH110" s="25">
        <v>0</v>
      </c>
      <c r="AI110" s="25">
        <v>0</v>
      </c>
      <c r="AJ110" s="25">
        <v>0</v>
      </c>
      <c r="AK110" s="25">
        <v>4.5454545454545456E-2</v>
      </c>
      <c r="AL110" s="25">
        <v>0</v>
      </c>
      <c r="AM110" s="25">
        <v>0</v>
      </c>
      <c r="AN110" s="25">
        <v>0.2119205298013245</v>
      </c>
      <c r="AO110" s="25">
        <v>0.94285714285714284</v>
      </c>
      <c r="AP110" s="25">
        <v>0</v>
      </c>
      <c r="AQ110" s="25">
        <v>0.9932432432432432</v>
      </c>
      <c r="AR110" s="25">
        <v>0</v>
      </c>
      <c r="AS110" s="25">
        <v>0.31395348837209303</v>
      </c>
      <c r="AT110" s="25">
        <v>0</v>
      </c>
      <c r="AU110" s="25">
        <v>0.12087912087912088</v>
      </c>
      <c r="AV110" s="25">
        <v>0.22340425531914893</v>
      </c>
      <c r="AW110" s="25">
        <v>0</v>
      </c>
      <c r="AX110" s="25">
        <v>0.88652482269503541</v>
      </c>
      <c r="AY110" s="25">
        <v>0.31578947368421051</v>
      </c>
      <c r="AZ110" s="25">
        <v>0.21428571428571427</v>
      </c>
      <c r="BA110" s="25">
        <v>0.97752808988764039</v>
      </c>
      <c r="BB110" s="25">
        <v>0.96323529411764708</v>
      </c>
      <c r="BC110" s="25">
        <v>0</v>
      </c>
      <c r="BD110" s="25">
        <v>0.52301255230125521</v>
      </c>
      <c r="BE110" s="25">
        <v>0.52301255230125521</v>
      </c>
      <c r="BF110" s="25">
        <v>0.55045871559633031</v>
      </c>
      <c r="BG110" s="25">
        <v>4.0229885057471264E-2</v>
      </c>
      <c r="BH110" s="25">
        <v>4.0229885057471264E-2</v>
      </c>
      <c r="BI110" s="25">
        <v>0.99401197604790414</v>
      </c>
      <c r="BJ110" s="25">
        <v>0</v>
      </c>
      <c r="BK110" s="25">
        <v>0</v>
      </c>
      <c r="BL110" s="25">
        <v>0</v>
      </c>
    </row>
    <row r="111" spans="1:64" ht="15">
      <c r="A111" s="50"/>
      <c r="B111" s="53" t="s">
        <v>244</v>
      </c>
      <c r="C111" s="54"/>
      <c r="D111" s="19"/>
      <c r="E111" s="25"/>
      <c r="F111" s="35"/>
      <c r="G111" s="25"/>
      <c r="H111" s="25"/>
      <c r="I111" s="25"/>
      <c r="J111" s="64"/>
      <c r="K111" s="64"/>
      <c r="L111" s="25"/>
      <c r="M111" s="25"/>
      <c r="N111" s="64"/>
      <c r="O111" s="64"/>
      <c r="P111" s="25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</row>
    <row r="112" spans="1:64" ht="15">
      <c r="A112" s="62">
        <v>39</v>
      </c>
      <c r="B112" s="59" t="s">
        <v>245</v>
      </c>
      <c r="C112" s="60" t="s">
        <v>121</v>
      </c>
      <c r="D112" s="19" t="s">
        <v>243</v>
      </c>
      <c r="E112" s="25">
        <v>0.68</v>
      </c>
      <c r="F112" s="25">
        <v>0.78</v>
      </c>
      <c r="G112" s="25">
        <v>0.76</v>
      </c>
      <c r="H112" s="25">
        <v>0.69</v>
      </c>
      <c r="I112" s="25">
        <v>0.59</v>
      </c>
      <c r="J112" s="25">
        <v>0.5</v>
      </c>
      <c r="K112" s="25">
        <v>0.8</v>
      </c>
      <c r="L112" s="25">
        <v>0.72</v>
      </c>
      <c r="M112" s="25">
        <v>0.66</v>
      </c>
      <c r="N112" s="25">
        <v>0.54</v>
      </c>
      <c r="O112" s="25">
        <v>0.88</v>
      </c>
      <c r="P112" s="25">
        <v>0.71</v>
      </c>
      <c r="Q112" s="25">
        <v>0.65</v>
      </c>
      <c r="R112" s="25">
        <v>0.65</v>
      </c>
      <c r="S112" s="25">
        <v>0.66</v>
      </c>
      <c r="T112" s="25">
        <v>0.66</v>
      </c>
      <c r="U112" s="25">
        <v>0.68</v>
      </c>
      <c r="V112" s="25">
        <v>0.68</v>
      </c>
      <c r="W112" s="25">
        <v>0.63</v>
      </c>
      <c r="X112" s="25">
        <v>0.63</v>
      </c>
      <c r="Y112" s="25">
        <v>0.55000000000000004</v>
      </c>
      <c r="Z112" s="25">
        <v>0.55000000000000004</v>
      </c>
      <c r="AA112" s="25">
        <v>0.85</v>
      </c>
      <c r="AB112" s="25">
        <v>0.85</v>
      </c>
      <c r="AC112" s="25">
        <v>0.55000000000000004</v>
      </c>
      <c r="AD112" s="25">
        <v>0.7</v>
      </c>
      <c r="AE112" s="25">
        <v>0.7</v>
      </c>
      <c r="AF112" s="25">
        <v>0.55000000000000004</v>
      </c>
      <c r="AG112" s="25">
        <v>0.82</v>
      </c>
      <c r="AH112" s="25">
        <v>0.65</v>
      </c>
      <c r="AI112" s="25">
        <v>0.65</v>
      </c>
      <c r="AJ112" s="25">
        <v>0.75</v>
      </c>
      <c r="AK112" s="25">
        <v>0.81</v>
      </c>
      <c r="AL112" s="25">
        <v>0.81</v>
      </c>
      <c r="AM112" s="25">
        <v>0.81</v>
      </c>
      <c r="AN112" s="25">
        <v>0.74</v>
      </c>
      <c r="AO112" s="25">
        <v>0.7</v>
      </c>
      <c r="AP112" s="25">
        <v>0.63</v>
      </c>
      <c r="AQ112" s="25">
        <v>0.84</v>
      </c>
      <c r="AR112" s="25">
        <v>0.76</v>
      </c>
      <c r="AS112" s="25">
        <v>0.77</v>
      </c>
      <c r="AT112" s="25">
        <v>0.52</v>
      </c>
      <c r="AU112" s="25">
        <v>0.52</v>
      </c>
      <c r="AV112" s="25">
        <v>0.8</v>
      </c>
      <c r="AW112" s="25">
        <v>0.66</v>
      </c>
      <c r="AX112" s="25">
        <v>0.64</v>
      </c>
      <c r="AY112" s="25">
        <v>0.64</v>
      </c>
      <c r="AZ112" s="25">
        <v>0.66</v>
      </c>
      <c r="BA112" s="25">
        <v>0.84</v>
      </c>
      <c r="BB112" s="25">
        <v>0.74</v>
      </c>
      <c r="BC112" s="25">
        <v>0.62</v>
      </c>
      <c r="BD112" s="25">
        <v>0.66</v>
      </c>
      <c r="BE112" s="25">
        <v>0.66</v>
      </c>
      <c r="BF112" s="25">
        <v>0.61</v>
      </c>
      <c r="BG112" s="25">
        <v>0.43</v>
      </c>
      <c r="BH112" s="25">
        <v>0.43</v>
      </c>
      <c r="BI112" s="25">
        <v>0.75</v>
      </c>
      <c r="BJ112" s="25">
        <v>0.8</v>
      </c>
      <c r="BK112" s="25">
        <v>0.69</v>
      </c>
      <c r="BL112" s="25">
        <v>0.56999999999999995</v>
      </c>
    </row>
    <row r="113" spans="1:64" ht="15">
      <c r="A113" s="62">
        <v>40</v>
      </c>
      <c r="B113" s="59" t="s">
        <v>246</v>
      </c>
      <c r="C113" s="60" t="s">
        <v>121</v>
      </c>
      <c r="D113" s="19" t="s">
        <v>243</v>
      </c>
      <c r="E113" s="25">
        <v>0.32</v>
      </c>
      <c r="F113" s="25">
        <v>0.22</v>
      </c>
      <c r="G113" s="25">
        <v>0.24</v>
      </c>
      <c r="H113" s="25">
        <v>0.31</v>
      </c>
      <c r="I113" s="25">
        <v>0.41</v>
      </c>
      <c r="J113" s="25">
        <v>0.5</v>
      </c>
      <c r="K113" s="25">
        <v>0.2</v>
      </c>
      <c r="L113" s="25">
        <v>0.28000000000000003</v>
      </c>
      <c r="M113" s="25">
        <v>0.34</v>
      </c>
      <c r="N113" s="25">
        <v>0.46</v>
      </c>
      <c r="O113" s="25">
        <v>0.12</v>
      </c>
      <c r="P113" s="25">
        <v>0.28999999999999998</v>
      </c>
      <c r="Q113" s="25">
        <v>0.35</v>
      </c>
      <c r="R113" s="25">
        <v>0.35</v>
      </c>
      <c r="S113" s="25">
        <v>0.34</v>
      </c>
      <c r="T113" s="25">
        <v>0.34</v>
      </c>
      <c r="U113" s="25">
        <v>0.32</v>
      </c>
      <c r="V113" s="25">
        <v>0.32</v>
      </c>
      <c r="W113" s="25">
        <v>0.37</v>
      </c>
      <c r="X113" s="25">
        <v>0.37</v>
      </c>
      <c r="Y113" s="25">
        <v>0.45</v>
      </c>
      <c r="Z113" s="25">
        <v>0.45</v>
      </c>
      <c r="AA113" s="25">
        <v>0.15</v>
      </c>
      <c r="AB113" s="25">
        <v>0.15</v>
      </c>
      <c r="AC113" s="25">
        <v>0.45</v>
      </c>
      <c r="AD113" s="25">
        <v>0.3</v>
      </c>
      <c r="AE113" s="25">
        <v>0.3</v>
      </c>
      <c r="AF113" s="25">
        <v>0.45</v>
      </c>
      <c r="AG113" s="25">
        <v>0.18</v>
      </c>
      <c r="AH113" s="25">
        <v>0.35</v>
      </c>
      <c r="AI113" s="25">
        <v>0.35</v>
      </c>
      <c r="AJ113" s="25">
        <v>0.25</v>
      </c>
      <c r="AK113" s="25">
        <v>0.19</v>
      </c>
      <c r="AL113" s="25">
        <v>0.19</v>
      </c>
      <c r="AM113" s="25">
        <v>0.19</v>
      </c>
      <c r="AN113" s="25">
        <v>0.26</v>
      </c>
      <c r="AO113" s="25">
        <v>0.3</v>
      </c>
      <c r="AP113" s="25">
        <v>0.37</v>
      </c>
      <c r="AQ113" s="25">
        <v>0.16</v>
      </c>
      <c r="AR113" s="25">
        <v>0.24</v>
      </c>
      <c r="AS113" s="25">
        <v>0.23</v>
      </c>
      <c r="AT113" s="25">
        <v>0.48</v>
      </c>
      <c r="AU113" s="25">
        <v>0.48</v>
      </c>
      <c r="AV113" s="25">
        <v>0.2</v>
      </c>
      <c r="AW113" s="25">
        <v>0.34</v>
      </c>
      <c r="AX113" s="25">
        <v>0.36</v>
      </c>
      <c r="AY113" s="25">
        <v>0.36</v>
      </c>
      <c r="AZ113" s="25">
        <v>0.34</v>
      </c>
      <c r="BA113" s="25">
        <v>0.16</v>
      </c>
      <c r="BB113" s="25">
        <v>0.26</v>
      </c>
      <c r="BC113" s="25">
        <v>0.38</v>
      </c>
      <c r="BD113" s="25">
        <v>0.34</v>
      </c>
      <c r="BE113" s="25">
        <v>0.34</v>
      </c>
      <c r="BF113" s="25">
        <v>0.39</v>
      </c>
      <c r="BG113" s="25">
        <v>0.56999999999999995</v>
      </c>
      <c r="BH113" s="25">
        <v>0.56999999999999995</v>
      </c>
      <c r="BI113" s="25">
        <v>0.25</v>
      </c>
      <c r="BJ113" s="25">
        <v>0.2</v>
      </c>
      <c r="BK113" s="25">
        <v>0.31</v>
      </c>
      <c r="BL113" s="25">
        <v>0.43</v>
      </c>
    </row>
    <row r="114" spans="1:64" ht="15">
      <c r="A114" s="50"/>
      <c r="B114" s="65" t="s">
        <v>247</v>
      </c>
      <c r="C114" s="54"/>
      <c r="D114" s="19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</row>
    <row r="115" spans="1:64" ht="15">
      <c r="A115" s="66">
        <v>41</v>
      </c>
      <c r="B115" s="67" t="s">
        <v>248</v>
      </c>
      <c r="C115" s="60" t="s">
        <v>121</v>
      </c>
      <c r="D115" s="68" t="s">
        <v>226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4.5499999999999999E-2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9.5999999999999992E-3</v>
      </c>
      <c r="AE115" s="25">
        <v>9.5999999999999992E-3</v>
      </c>
      <c r="AF115" s="25">
        <v>0</v>
      </c>
      <c r="AG115" s="25">
        <v>0</v>
      </c>
      <c r="AH115" s="25">
        <v>0</v>
      </c>
      <c r="AI115" s="25">
        <v>0</v>
      </c>
      <c r="AJ115" s="25">
        <v>0</v>
      </c>
      <c r="AK115" s="25">
        <v>0</v>
      </c>
      <c r="AL115" s="25">
        <v>0</v>
      </c>
      <c r="AM115" s="25">
        <v>0</v>
      </c>
      <c r="AN115" s="69">
        <v>0</v>
      </c>
      <c r="AO115" s="25">
        <v>8.5699999999999998E-2</v>
      </c>
      <c r="AP115" s="25">
        <v>0</v>
      </c>
      <c r="AQ115" s="25">
        <v>0</v>
      </c>
      <c r="AR115" s="25">
        <v>1.14E-2</v>
      </c>
      <c r="AS115" s="25">
        <v>0</v>
      </c>
      <c r="AT115" s="25">
        <v>0</v>
      </c>
      <c r="AU115" s="25">
        <v>0</v>
      </c>
      <c r="AV115" s="25">
        <v>0</v>
      </c>
      <c r="AW115" s="25">
        <v>0</v>
      </c>
      <c r="AX115" s="25">
        <v>0</v>
      </c>
      <c r="AY115" s="25">
        <v>0</v>
      </c>
      <c r="AZ115" s="25">
        <v>0</v>
      </c>
      <c r="BA115" s="25">
        <v>0</v>
      </c>
      <c r="BB115" s="25">
        <v>0</v>
      </c>
      <c r="BC115" s="25">
        <v>0</v>
      </c>
      <c r="BD115" s="25">
        <v>0</v>
      </c>
      <c r="BE115" s="25">
        <v>0</v>
      </c>
      <c r="BF115" s="25">
        <v>4.4999999999999997E-3</v>
      </c>
      <c r="BG115" s="25">
        <v>0</v>
      </c>
      <c r="BH115" s="25">
        <v>0</v>
      </c>
      <c r="BI115" s="25">
        <v>0</v>
      </c>
      <c r="BJ115" s="25">
        <v>0</v>
      </c>
      <c r="BK115" s="25">
        <v>0</v>
      </c>
      <c r="BL115" s="25">
        <v>0</v>
      </c>
    </row>
    <row r="116" spans="1:64" ht="15">
      <c r="A116" s="66">
        <v>42</v>
      </c>
      <c r="B116" s="67" t="s">
        <v>249</v>
      </c>
      <c r="C116" s="60" t="s">
        <v>121</v>
      </c>
      <c r="D116" s="68" t="s">
        <v>226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0.18459999999999999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4.1000000000000003E-3</v>
      </c>
      <c r="X116" s="25">
        <v>4.1000000000000003E-3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69">
        <v>0</v>
      </c>
      <c r="AO116" s="25">
        <v>0</v>
      </c>
      <c r="AP116" s="25">
        <v>0</v>
      </c>
      <c r="AQ116" s="25">
        <v>6.7999999999999996E-3</v>
      </c>
      <c r="AR116" s="25">
        <v>0</v>
      </c>
      <c r="AS116" s="25">
        <v>0</v>
      </c>
      <c r="AT116" s="25">
        <v>1.0999999999999999E-2</v>
      </c>
      <c r="AU116" s="25">
        <v>1.0999999999999999E-2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</row>
    <row r="117" spans="1:64" ht="15">
      <c r="A117" s="66">
        <v>43</v>
      </c>
      <c r="B117" s="67" t="s">
        <v>250</v>
      </c>
      <c r="C117" s="60" t="s">
        <v>121</v>
      </c>
      <c r="D117" s="68" t="s">
        <v>226</v>
      </c>
      <c r="E117" s="25">
        <v>0</v>
      </c>
      <c r="F117" s="25">
        <v>0</v>
      </c>
      <c r="G117" s="25">
        <v>0</v>
      </c>
      <c r="H117" s="25">
        <v>1.7000000000000001E-2</v>
      </c>
      <c r="I117" s="25">
        <v>0</v>
      </c>
      <c r="J117" s="25">
        <v>3.4482758620689655E-2</v>
      </c>
      <c r="K117" s="25">
        <v>0</v>
      </c>
      <c r="L117" s="25">
        <v>1.3899999999999999E-2</v>
      </c>
      <c r="M117" s="25">
        <v>0</v>
      </c>
      <c r="N117" s="25">
        <v>0.18459999999999999</v>
      </c>
      <c r="O117" s="25">
        <v>0</v>
      </c>
      <c r="P117" s="25">
        <v>0</v>
      </c>
      <c r="Q117" s="25">
        <v>0</v>
      </c>
      <c r="R117" s="25">
        <v>0.1026</v>
      </c>
      <c r="S117" s="25">
        <v>0</v>
      </c>
      <c r="T117" s="25">
        <v>0</v>
      </c>
      <c r="U117" s="25">
        <v>2.7799999999999998E-2</v>
      </c>
      <c r="V117" s="25">
        <v>2.7799999999999998E-2</v>
      </c>
      <c r="W117" s="25">
        <v>4.8800000000000003E-2</v>
      </c>
      <c r="X117" s="25">
        <v>4.8800000000000003E-2</v>
      </c>
      <c r="Y117" s="25">
        <v>0</v>
      </c>
      <c r="Z117" s="25">
        <v>0</v>
      </c>
      <c r="AA117" s="25">
        <v>2.1700000000000001E-2</v>
      </c>
      <c r="AB117" s="25">
        <v>2.1700000000000001E-2</v>
      </c>
      <c r="AC117" s="25">
        <v>8.6400000000000005E-2</v>
      </c>
      <c r="AD117" s="25">
        <v>0.10580000000000001</v>
      </c>
      <c r="AE117" s="25">
        <v>0.10580000000000001</v>
      </c>
      <c r="AF117" s="25">
        <v>8.6400000000000005E-2</v>
      </c>
      <c r="AG117" s="25">
        <v>0</v>
      </c>
      <c r="AH117" s="25">
        <v>0</v>
      </c>
      <c r="AI117" s="25">
        <v>0</v>
      </c>
      <c r="AJ117" s="25">
        <v>0</v>
      </c>
      <c r="AK117" s="25">
        <v>4.5499999999999999E-2</v>
      </c>
      <c r="AL117" s="25">
        <v>4.4400000000000002E-2</v>
      </c>
      <c r="AM117" s="25">
        <v>4.4400000000000002E-2</v>
      </c>
      <c r="AN117" s="69">
        <v>0</v>
      </c>
      <c r="AO117" s="25">
        <v>0</v>
      </c>
      <c r="AP117" s="25">
        <v>0</v>
      </c>
      <c r="AQ117" s="25">
        <v>0</v>
      </c>
      <c r="AR117" s="25">
        <v>0</v>
      </c>
      <c r="AS117" s="25">
        <v>0</v>
      </c>
      <c r="AT117" s="25">
        <v>1.0999999999999999E-2</v>
      </c>
      <c r="AU117" s="25">
        <v>1.0999999999999999E-2</v>
      </c>
      <c r="AV117" s="25">
        <v>0</v>
      </c>
      <c r="AW117" s="25">
        <v>3.9E-2</v>
      </c>
      <c r="AX117" s="25">
        <v>4.2599999999999999E-2</v>
      </c>
      <c r="AY117" s="25">
        <v>4.2599999999999999E-2</v>
      </c>
      <c r="AZ117" s="25">
        <v>3.9E-2</v>
      </c>
      <c r="BA117" s="25">
        <v>0</v>
      </c>
      <c r="BB117" s="25">
        <v>0</v>
      </c>
      <c r="BC117" s="25">
        <v>0.43959999999999999</v>
      </c>
      <c r="BD117" s="25">
        <v>0</v>
      </c>
      <c r="BE117" s="25">
        <v>0</v>
      </c>
      <c r="BF117" s="25">
        <v>0.46360000000000001</v>
      </c>
      <c r="BG117" s="25">
        <v>0</v>
      </c>
      <c r="BH117" s="25">
        <v>0</v>
      </c>
      <c r="BI117" s="25">
        <v>0</v>
      </c>
      <c r="BJ117" s="25">
        <v>0</v>
      </c>
      <c r="BK117" s="25">
        <v>8.0999999999999996E-3</v>
      </c>
      <c r="BL117" s="25">
        <v>0</v>
      </c>
    </row>
    <row r="118" spans="1:64" ht="15">
      <c r="A118" s="66">
        <v>44</v>
      </c>
      <c r="B118" s="67" t="s">
        <v>251</v>
      </c>
      <c r="C118" s="60" t="s">
        <v>121</v>
      </c>
      <c r="D118" s="68" t="s">
        <v>226</v>
      </c>
      <c r="E118" s="25">
        <v>0</v>
      </c>
      <c r="F118" s="25">
        <v>0</v>
      </c>
      <c r="G118" s="25">
        <v>0.01</v>
      </c>
      <c r="H118" s="25">
        <v>0</v>
      </c>
      <c r="I118" s="25">
        <v>1.54E-2</v>
      </c>
      <c r="J118" s="25">
        <v>0.60344827586206895</v>
      </c>
      <c r="K118" s="25">
        <v>0</v>
      </c>
      <c r="L118" s="25">
        <v>1.3899999999999999E-2</v>
      </c>
      <c r="M118" s="25">
        <v>0.08</v>
      </c>
      <c r="N118" s="25">
        <v>0</v>
      </c>
      <c r="O118" s="25">
        <v>0</v>
      </c>
      <c r="P118" s="25">
        <v>0</v>
      </c>
      <c r="Q118" s="25">
        <v>5.1200000000000002E-2</v>
      </c>
      <c r="R118" s="25">
        <v>0.28210000000000002</v>
      </c>
      <c r="S118" s="25">
        <v>0.11890000000000001</v>
      </c>
      <c r="T118" s="25">
        <v>0.11890000000000001</v>
      </c>
      <c r="U118" s="25">
        <v>0.19439999999999999</v>
      </c>
      <c r="V118" s="25">
        <v>0.19439999999999999</v>
      </c>
      <c r="W118" s="25">
        <v>0.13819999999999999</v>
      </c>
      <c r="X118" s="25">
        <v>0.13819999999999999</v>
      </c>
      <c r="Y118" s="25">
        <v>0</v>
      </c>
      <c r="Z118" s="25">
        <v>0</v>
      </c>
      <c r="AA118" s="25">
        <v>1.6299999999999999E-2</v>
      </c>
      <c r="AB118" s="25">
        <v>1.6299999999999999E-2</v>
      </c>
      <c r="AC118" s="25">
        <v>1.23E-2</v>
      </c>
      <c r="AD118" s="25">
        <v>0.3846</v>
      </c>
      <c r="AE118" s="25">
        <v>0.3846</v>
      </c>
      <c r="AF118" s="25">
        <v>1.23E-2</v>
      </c>
      <c r="AG118" s="25">
        <v>0</v>
      </c>
      <c r="AH118" s="25">
        <v>0</v>
      </c>
      <c r="AI118" s="25">
        <v>0</v>
      </c>
      <c r="AJ118" s="25">
        <v>1.8800000000000001E-2</v>
      </c>
      <c r="AK118" s="25">
        <v>4.5499999999999999E-2</v>
      </c>
      <c r="AL118" s="25">
        <v>4.4400000000000002E-2</v>
      </c>
      <c r="AM118" s="25">
        <v>4.4400000000000002E-2</v>
      </c>
      <c r="AN118" s="69">
        <v>0</v>
      </c>
      <c r="AO118" s="25">
        <v>0.2286</v>
      </c>
      <c r="AP118" s="25">
        <v>0.21049999999999999</v>
      </c>
      <c r="AQ118" s="25">
        <v>0</v>
      </c>
      <c r="AR118" s="25">
        <v>0</v>
      </c>
      <c r="AS118" s="25">
        <v>1.1599999999999999E-2</v>
      </c>
      <c r="AT118" s="25">
        <v>0</v>
      </c>
      <c r="AU118" s="25">
        <v>0</v>
      </c>
      <c r="AV118" s="25">
        <v>0.23080000000000001</v>
      </c>
      <c r="AW118" s="25">
        <v>0.2208</v>
      </c>
      <c r="AX118" s="25">
        <v>0.23400000000000001</v>
      </c>
      <c r="AY118" s="25">
        <v>0.23400000000000001</v>
      </c>
      <c r="AZ118" s="25">
        <v>0.2208</v>
      </c>
      <c r="BA118" s="25">
        <v>0</v>
      </c>
      <c r="BB118" s="25">
        <v>0.64710000000000001</v>
      </c>
      <c r="BC118" s="25">
        <v>0.53849999999999998</v>
      </c>
      <c r="BD118" s="25">
        <v>0</v>
      </c>
      <c r="BE118" s="25">
        <v>0</v>
      </c>
      <c r="BF118" s="25">
        <v>2.7300000000000001E-2</v>
      </c>
      <c r="BG118" s="25">
        <v>9.7699999999999995E-2</v>
      </c>
      <c r="BH118" s="25">
        <v>9.7699999999999995E-2</v>
      </c>
      <c r="BI118" s="25">
        <v>0</v>
      </c>
      <c r="BJ118" s="25">
        <v>7.7000000000000002E-3</v>
      </c>
      <c r="BK118" s="25">
        <v>8.0999999999999996E-3</v>
      </c>
      <c r="BL118" s="25">
        <v>0.10290000000000001</v>
      </c>
    </row>
    <row r="119" spans="1:64" ht="15">
      <c r="A119" s="66">
        <v>45</v>
      </c>
      <c r="B119" s="67" t="s">
        <v>252</v>
      </c>
      <c r="C119" s="60" t="s">
        <v>121</v>
      </c>
      <c r="D119" s="68" t="s">
        <v>226</v>
      </c>
      <c r="E119" s="25">
        <v>0</v>
      </c>
      <c r="F119" s="25">
        <v>0</v>
      </c>
      <c r="G119" s="25">
        <v>0</v>
      </c>
      <c r="H119" s="25">
        <v>8.0000000000000002E-3</v>
      </c>
      <c r="I119" s="25">
        <v>6.1499999999999999E-2</v>
      </c>
      <c r="J119" s="25">
        <v>0.2413793103448276</v>
      </c>
      <c r="K119" s="25">
        <v>0</v>
      </c>
      <c r="L119" s="25">
        <v>1.3899999999999999E-2</v>
      </c>
      <c r="M119" s="25">
        <v>0.68</v>
      </c>
      <c r="N119" s="25">
        <v>0.1077</v>
      </c>
      <c r="O119" s="25">
        <v>0</v>
      </c>
      <c r="P119" s="25">
        <v>0</v>
      </c>
      <c r="Q119" s="25">
        <v>1.8599999999999998E-2</v>
      </c>
      <c r="R119" s="25">
        <v>6.4100000000000004E-2</v>
      </c>
      <c r="S119" s="25">
        <v>6.2899999999999998E-2</v>
      </c>
      <c r="T119" s="25">
        <v>6.2899999999999998E-2</v>
      </c>
      <c r="U119" s="25">
        <v>8.3299999999999999E-2</v>
      </c>
      <c r="V119" s="25">
        <v>8.3299999999999999E-2</v>
      </c>
      <c r="W119" s="25">
        <v>0.1951</v>
      </c>
      <c r="X119" s="25">
        <v>0.1951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0.1827</v>
      </c>
      <c r="AE119" s="25">
        <v>0.1827</v>
      </c>
      <c r="AF119" s="25">
        <v>0</v>
      </c>
      <c r="AG119" s="25">
        <v>0</v>
      </c>
      <c r="AH119" s="25">
        <v>0</v>
      </c>
      <c r="AI119" s="25">
        <v>0</v>
      </c>
      <c r="AJ119" s="25">
        <v>1.8800000000000001E-2</v>
      </c>
      <c r="AK119" s="25">
        <v>0</v>
      </c>
      <c r="AL119" s="25">
        <v>0</v>
      </c>
      <c r="AM119" s="25">
        <v>0</v>
      </c>
      <c r="AN119" s="69">
        <v>0</v>
      </c>
      <c r="AO119" s="25">
        <v>2.86E-2</v>
      </c>
      <c r="AP119" s="25">
        <v>3.1600000000000003E-2</v>
      </c>
      <c r="AQ119" s="25">
        <v>0</v>
      </c>
      <c r="AR119" s="25">
        <v>0</v>
      </c>
      <c r="AS119" s="25">
        <v>0</v>
      </c>
      <c r="AT119" s="25">
        <v>3.3000000000000002E-2</v>
      </c>
      <c r="AU119" s="25">
        <v>3.3000000000000002E-2</v>
      </c>
      <c r="AV119" s="25">
        <v>0</v>
      </c>
      <c r="AW119" s="25">
        <v>6.4899999999999999E-2</v>
      </c>
      <c r="AX119" s="25">
        <v>0.156</v>
      </c>
      <c r="AY119" s="25">
        <v>0.156</v>
      </c>
      <c r="AZ119" s="25">
        <v>6.4899999999999999E-2</v>
      </c>
      <c r="BA119" s="25">
        <v>0</v>
      </c>
      <c r="BB119" s="25">
        <v>0.32350000000000001</v>
      </c>
      <c r="BC119" s="25">
        <v>0</v>
      </c>
      <c r="BD119" s="25">
        <v>0</v>
      </c>
      <c r="BE119" s="25">
        <v>0</v>
      </c>
      <c r="BF119" s="25">
        <v>3.6400000000000002E-2</v>
      </c>
      <c r="BG119" s="25">
        <v>0.19539999999999999</v>
      </c>
      <c r="BH119" s="25">
        <v>0.19539999999999999</v>
      </c>
      <c r="BI119" s="25">
        <v>0</v>
      </c>
      <c r="BJ119" s="25">
        <v>0</v>
      </c>
      <c r="BK119" s="25">
        <v>1.6299999999999999E-2</v>
      </c>
      <c r="BL119" s="25">
        <v>0.63239999999999996</v>
      </c>
    </row>
    <row r="120" spans="1:64" ht="15">
      <c r="A120" s="66">
        <v>46</v>
      </c>
      <c r="B120" s="67" t="s">
        <v>253</v>
      </c>
      <c r="C120" s="60" t="s">
        <v>121</v>
      </c>
      <c r="D120" s="68" t="s">
        <v>226</v>
      </c>
      <c r="E120" s="25">
        <v>0</v>
      </c>
      <c r="F120" s="25">
        <v>0.42770000000000002</v>
      </c>
      <c r="G120" s="25">
        <v>0</v>
      </c>
      <c r="H120" s="25">
        <v>8.0000000000000002E-3</v>
      </c>
      <c r="I120" s="25">
        <v>0</v>
      </c>
      <c r="J120" s="25">
        <v>1.7241379310344827E-2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4.7000000000000002E-3</v>
      </c>
      <c r="R120" s="25">
        <v>0</v>
      </c>
      <c r="S120" s="25">
        <v>3.5000000000000001E-3</v>
      </c>
      <c r="T120" s="25">
        <v>3.5000000000000001E-3</v>
      </c>
      <c r="U120" s="25">
        <v>1.3899999999999999E-2</v>
      </c>
      <c r="V120" s="25">
        <v>1.3899999999999999E-2</v>
      </c>
      <c r="W120" s="25">
        <v>0</v>
      </c>
      <c r="X120" s="25">
        <v>0</v>
      </c>
      <c r="Y120" s="25">
        <v>1</v>
      </c>
      <c r="Z120" s="25">
        <v>1</v>
      </c>
      <c r="AA120" s="25">
        <v>0.91300000000000003</v>
      </c>
      <c r="AB120" s="25">
        <v>0.91300000000000003</v>
      </c>
      <c r="AC120" s="25">
        <v>0</v>
      </c>
      <c r="AD120" s="25">
        <v>0.1154</v>
      </c>
      <c r="AE120" s="25">
        <v>0.1154</v>
      </c>
      <c r="AF120" s="25">
        <v>0</v>
      </c>
      <c r="AG120" s="25">
        <v>0.94779999999999998</v>
      </c>
      <c r="AH120" s="25">
        <v>0.41860000000000003</v>
      </c>
      <c r="AI120" s="25">
        <v>0.41860000000000003</v>
      </c>
      <c r="AJ120" s="25">
        <v>9.4000000000000004E-3</v>
      </c>
      <c r="AK120" s="25">
        <v>0.88639999999999997</v>
      </c>
      <c r="AL120" s="25">
        <v>0.86670000000000003</v>
      </c>
      <c r="AM120" s="25">
        <v>0.86670000000000003</v>
      </c>
      <c r="AN120" s="69">
        <v>0.4083</v>
      </c>
      <c r="AO120" s="25">
        <v>0</v>
      </c>
      <c r="AP120" s="25">
        <v>7.3700000000000002E-2</v>
      </c>
      <c r="AQ120" s="25">
        <v>0</v>
      </c>
      <c r="AR120" s="25">
        <v>4.5499999999999999E-2</v>
      </c>
      <c r="AS120" s="25">
        <v>0</v>
      </c>
      <c r="AT120" s="25">
        <v>0</v>
      </c>
      <c r="AU120" s="25">
        <v>0</v>
      </c>
      <c r="AV120" s="25">
        <v>0.76919999999999999</v>
      </c>
      <c r="AW120" s="25">
        <v>2.5999999999999999E-2</v>
      </c>
      <c r="AX120" s="25">
        <v>2.8400000000000002E-2</v>
      </c>
      <c r="AY120" s="25">
        <v>2.8400000000000002E-2</v>
      </c>
      <c r="AZ120" s="25">
        <v>2.5999999999999999E-2</v>
      </c>
      <c r="BA120" s="25">
        <v>0</v>
      </c>
      <c r="BB120" s="25">
        <v>1.47E-2</v>
      </c>
      <c r="BC120" s="25">
        <v>1.0999999999999999E-2</v>
      </c>
      <c r="BD120" s="25">
        <v>0.2278</v>
      </c>
      <c r="BE120" s="25">
        <v>0.2278</v>
      </c>
      <c r="BF120" s="25">
        <v>0.20449999999999999</v>
      </c>
      <c r="BG120" s="25">
        <v>4.5999999999999999E-2</v>
      </c>
      <c r="BH120" s="25">
        <v>4.5999999999999999E-2</v>
      </c>
      <c r="BI120" s="25">
        <v>0.42470000000000002</v>
      </c>
      <c r="BJ120" s="25">
        <v>0</v>
      </c>
      <c r="BK120" s="25">
        <v>8.0999999999999996E-3</v>
      </c>
      <c r="BL120" s="25">
        <v>2.2100000000000002E-2</v>
      </c>
    </row>
    <row r="121" spans="1:64" ht="15">
      <c r="A121" s="66">
        <v>47</v>
      </c>
      <c r="B121" s="67" t="s">
        <v>254</v>
      </c>
      <c r="C121" s="60" t="s">
        <v>121</v>
      </c>
      <c r="D121" s="68" t="s">
        <v>226</v>
      </c>
      <c r="E121" s="25">
        <v>1</v>
      </c>
      <c r="F121" s="25">
        <v>0.57230000000000003</v>
      </c>
      <c r="G121" s="25">
        <v>0.99</v>
      </c>
      <c r="H121" s="25">
        <v>0.86399999999999999</v>
      </c>
      <c r="I121" s="25">
        <v>0.89229999999999998</v>
      </c>
      <c r="J121" s="25">
        <v>0.10344827586206896</v>
      </c>
      <c r="K121" s="25">
        <v>1</v>
      </c>
      <c r="L121" s="25">
        <v>0.94440000000000002</v>
      </c>
      <c r="M121" s="25">
        <v>0.24</v>
      </c>
      <c r="N121" s="25">
        <v>0.52310000000000001</v>
      </c>
      <c r="O121" s="25">
        <v>0.95450000000000002</v>
      </c>
      <c r="P121" s="25">
        <v>1</v>
      </c>
      <c r="Q121" s="25">
        <v>0.89770000000000005</v>
      </c>
      <c r="R121" s="25">
        <v>0.48720000000000002</v>
      </c>
      <c r="S121" s="25">
        <v>0.81469999999999998</v>
      </c>
      <c r="T121" s="25">
        <v>0.81469999999999998</v>
      </c>
      <c r="U121" s="25">
        <v>0.68059999999999998</v>
      </c>
      <c r="V121" s="25">
        <v>0.68059999999999998</v>
      </c>
      <c r="W121" s="25">
        <v>0.61380000000000001</v>
      </c>
      <c r="X121" s="25">
        <v>0.61380000000000001</v>
      </c>
      <c r="Y121" s="25">
        <v>0</v>
      </c>
      <c r="Z121" s="25">
        <v>0</v>
      </c>
      <c r="AA121" s="25">
        <v>4.8899999999999999E-2</v>
      </c>
      <c r="AB121" s="25">
        <v>4.8899999999999999E-2</v>
      </c>
      <c r="AC121" s="25">
        <v>0.9012</v>
      </c>
      <c r="AD121" s="25">
        <v>0.2019</v>
      </c>
      <c r="AE121" s="25">
        <v>0.2019</v>
      </c>
      <c r="AF121" s="25">
        <v>0.9012</v>
      </c>
      <c r="AG121" s="25">
        <v>5.2200000000000003E-2</v>
      </c>
      <c r="AH121" s="25">
        <v>0.58140000000000003</v>
      </c>
      <c r="AI121" s="25">
        <v>0.58140000000000003</v>
      </c>
      <c r="AJ121" s="25">
        <v>0.95309999999999995</v>
      </c>
      <c r="AK121" s="25">
        <v>2.2700000000000001E-2</v>
      </c>
      <c r="AL121" s="25">
        <v>4.4400000000000002E-2</v>
      </c>
      <c r="AM121" s="25">
        <v>4.4400000000000002E-2</v>
      </c>
      <c r="AN121" s="69">
        <v>0.5917</v>
      </c>
      <c r="AO121" s="25">
        <v>0.65710000000000002</v>
      </c>
      <c r="AP121" s="25">
        <v>0.68420000000000003</v>
      </c>
      <c r="AQ121" s="25">
        <v>0.99319999999999997</v>
      </c>
      <c r="AR121" s="25">
        <v>0.94320000000000004</v>
      </c>
      <c r="AS121" s="25">
        <v>0.98839999999999995</v>
      </c>
      <c r="AT121" s="25">
        <v>0.94510000000000005</v>
      </c>
      <c r="AU121" s="25">
        <v>0.94510000000000005</v>
      </c>
      <c r="AV121" s="25">
        <v>0</v>
      </c>
      <c r="AW121" s="25">
        <v>0.64939999999999998</v>
      </c>
      <c r="AX121" s="25">
        <v>0.53900000000000003</v>
      </c>
      <c r="AY121" s="25">
        <v>0.53900000000000003</v>
      </c>
      <c r="AZ121" s="25">
        <v>0.64939999999999998</v>
      </c>
      <c r="BA121" s="25">
        <v>1</v>
      </c>
      <c r="BB121" s="25">
        <v>1.47E-2</v>
      </c>
      <c r="BC121" s="25">
        <v>1.0999999999999999E-2</v>
      </c>
      <c r="BD121" s="25">
        <v>0.76790000000000003</v>
      </c>
      <c r="BE121" s="25">
        <v>0.76790000000000003</v>
      </c>
      <c r="BF121" s="25">
        <v>0.2591</v>
      </c>
      <c r="BG121" s="25">
        <v>0.66090000000000004</v>
      </c>
      <c r="BH121" s="25">
        <v>0.66090000000000004</v>
      </c>
      <c r="BI121" s="25">
        <v>7.5300000000000006E-2</v>
      </c>
      <c r="BJ121" s="25">
        <v>0.98460000000000003</v>
      </c>
      <c r="BK121" s="25">
        <v>0.95930000000000004</v>
      </c>
      <c r="BL121" s="25">
        <v>0.23530000000000001</v>
      </c>
    </row>
    <row r="122" spans="1:64" ht="15">
      <c r="A122" s="66">
        <v>48</v>
      </c>
      <c r="B122" s="67" t="s">
        <v>255</v>
      </c>
      <c r="C122" s="60" t="s">
        <v>121</v>
      </c>
      <c r="D122" s="68" t="s">
        <v>226</v>
      </c>
      <c r="E122" s="25">
        <v>0</v>
      </c>
      <c r="F122" s="25">
        <v>0</v>
      </c>
      <c r="G122" s="25">
        <v>0</v>
      </c>
      <c r="H122" s="25">
        <v>0.10199999999999999</v>
      </c>
      <c r="I122" s="25">
        <v>3.0800000000000001E-2</v>
      </c>
      <c r="J122" s="25">
        <v>0</v>
      </c>
      <c r="K122" s="25">
        <v>0</v>
      </c>
      <c r="L122" s="25">
        <v>1.3899999999999999E-2</v>
      </c>
      <c r="M122" s="25">
        <v>0</v>
      </c>
      <c r="N122" s="25">
        <v>0</v>
      </c>
      <c r="O122" s="25">
        <v>0</v>
      </c>
      <c r="P122" s="25">
        <v>0</v>
      </c>
      <c r="Q122" s="25">
        <v>2.7900000000000001E-2</v>
      </c>
      <c r="R122" s="25">
        <v>6.4100000000000004E-2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69">
        <v>0</v>
      </c>
      <c r="AO122" s="25">
        <v>0</v>
      </c>
      <c r="AP122" s="25">
        <v>0</v>
      </c>
      <c r="AQ122" s="25">
        <v>0</v>
      </c>
      <c r="AR122" s="25">
        <v>0</v>
      </c>
      <c r="AS122" s="25">
        <v>0</v>
      </c>
      <c r="AT122" s="25">
        <v>0</v>
      </c>
      <c r="AU122" s="25">
        <v>0</v>
      </c>
      <c r="AV122" s="25">
        <v>0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0</v>
      </c>
      <c r="BC122" s="25">
        <v>0</v>
      </c>
      <c r="BD122" s="25">
        <v>4.1999999999999997E-3</v>
      </c>
      <c r="BE122" s="25">
        <v>4.1999999999999997E-3</v>
      </c>
      <c r="BF122" s="25">
        <v>4.4999999999999997E-3</v>
      </c>
      <c r="BG122" s="25">
        <v>0</v>
      </c>
      <c r="BH122" s="25">
        <v>0</v>
      </c>
      <c r="BI122" s="25">
        <v>0.5</v>
      </c>
      <c r="BJ122" s="25">
        <v>7.7000000000000002E-3</v>
      </c>
      <c r="BK122" s="25">
        <v>0</v>
      </c>
      <c r="BL122" s="25">
        <v>7.4000000000000003E-3</v>
      </c>
    </row>
    <row r="123" spans="1:64" ht="15">
      <c r="A123" s="66"/>
      <c r="B123" s="70" t="s">
        <v>256</v>
      </c>
      <c r="C123" s="60"/>
      <c r="D123" s="68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9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</row>
    <row r="124" spans="1:64" ht="15">
      <c r="A124" s="66">
        <v>49</v>
      </c>
      <c r="B124" s="71" t="s">
        <v>257</v>
      </c>
      <c r="C124" s="60" t="s">
        <v>121</v>
      </c>
      <c r="D124" s="68" t="s">
        <v>258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2.1700000000000001E-2</v>
      </c>
      <c r="M124" s="25">
        <v>0</v>
      </c>
      <c r="N124" s="25">
        <v>0</v>
      </c>
      <c r="O124" s="25">
        <v>6.9999999999999999E-4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6.9999999999999999E-4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5">
        <v>0</v>
      </c>
      <c r="AT124" s="25">
        <v>0</v>
      </c>
      <c r="AU124" s="25">
        <v>0</v>
      </c>
      <c r="AV124" s="25">
        <v>0</v>
      </c>
      <c r="AW124" s="25">
        <v>0</v>
      </c>
      <c r="AX124" s="25">
        <v>0</v>
      </c>
      <c r="AY124" s="25">
        <v>0.2</v>
      </c>
      <c r="AZ124" s="25">
        <v>0</v>
      </c>
      <c r="BA124" s="25">
        <v>2.2000000000000001E-3</v>
      </c>
      <c r="BB124" s="25">
        <v>0</v>
      </c>
      <c r="BC124" s="25">
        <v>0</v>
      </c>
      <c r="BD124" s="25">
        <v>0</v>
      </c>
      <c r="BE124" s="25">
        <v>0</v>
      </c>
      <c r="BF124" s="25">
        <v>0</v>
      </c>
      <c r="BG124" s="25">
        <v>0</v>
      </c>
      <c r="BH124" s="25">
        <v>0</v>
      </c>
      <c r="BI124" s="25">
        <v>0</v>
      </c>
      <c r="BJ124" s="25">
        <v>0</v>
      </c>
      <c r="BK124" s="25">
        <v>0</v>
      </c>
      <c r="BL124" s="25">
        <v>0</v>
      </c>
    </row>
    <row r="125" spans="1:64" ht="15">
      <c r="A125" s="66">
        <v>50</v>
      </c>
      <c r="B125" s="71" t="s">
        <v>259</v>
      </c>
      <c r="C125" s="60" t="s">
        <v>121</v>
      </c>
      <c r="D125" s="68" t="s">
        <v>258</v>
      </c>
      <c r="E125" s="25">
        <v>0.91290000000000004</v>
      </c>
      <c r="F125" s="25">
        <v>0.52139999999999997</v>
      </c>
      <c r="G125" s="25">
        <v>0.90490000000000004</v>
      </c>
      <c r="H125" s="25">
        <v>0.51</v>
      </c>
      <c r="I125" s="25">
        <v>0.85260000000000002</v>
      </c>
      <c r="J125" s="25">
        <v>0.77339901477832518</v>
      </c>
      <c r="K125" s="25">
        <v>0.42930000000000001</v>
      </c>
      <c r="L125" s="25">
        <v>0.88</v>
      </c>
      <c r="M125" s="25">
        <v>0.9</v>
      </c>
      <c r="N125" s="25">
        <v>0.72</v>
      </c>
      <c r="O125" s="25">
        <v>0.8</v>
      </c>
      <c r="P125" s="25">
        <v>0.73</v>
      </c>
      <c r="Q125" s="25">
        <v>0.75780000000000003</v>
      </c>
      <c r="R125" s="25">
        <v>0.73150000000000004</v>
      </c>
      <c r="S125" s="25">
        <v>0.73609999999999998</v>
      </c>
      <c r="T125" s="25">
        <v>0.91590000000000005</v>
      </c>
      <c r="U125" s="25">
        <v>0.90539999999999998</v>
      </c>
      <c r="V125" s="25">
        <v>0.91769999999999996</v>
      </c>
      <c r="W125" s="25">
        <v>0.64910000000000001</v>
      </c>
      <c r="X125" s="25">
        <v>0.61429999999999996</v>
      </c>
      <c r="Y125" s="25">
        <v>0.83309999999999995</v>
      </c>
      <c r="Z125" s="25">
        <v>0.3715</v>
      </c>
      <c r="AA125" s="25">
        <v>0.84189999999999998</v>
      </c>
      <c r="AB125" s="25">
        <v>0.98219999999999996</v>
      </c>
      <c r="AC125" s="25">
        <v>0.64459999999999995</v>
      </c>
      <c r="AD125" s="25">
        <v>0.51839999999999997</v>
      </c>
      <c r="AE125" s="25">
        <v>0.33939999999999998</v>
      </c>
      <c r="AF125" s="25">
        <v>1.9800000000000002E-2</v>
      </c>
      <c r="AG125" s="25">
        <v>0.22239999999999999</v>
      </c>
      <c r="AH125" s="25">
        <v>1.38E-2</v>
      </c>
      <c r="AI125" s="25">
        <v>0.34329999999999999</v>
      </c>
      <c r="AJ125" s="25">
        <v>0.1164</v>
      </c>
      <c r="AK125" s="25">
        <v>0.4577</v>
      </c>
      <c r="AL125" s="25">
        <v>4.9099999999999998E-2</v>
      </c>
      <c r="AM125" s="25">
        <v>6.3600000000000004E-2</v>
      </c>
      <c r="AN125" s="25">
        <v>0</v>
      </c>
      <c r="AO125" s="25">
        <v>8.0500000000000002E-2</v>
      </c>
      <c r="AP125" s="25">
        <v>0.16389999999999999</v>
      </c>
      <c r="AQ125" s="25">
        <v>0.3372</v>
      </c>
      <c r="AR125" s="25">
        <v>0.16159999999999999</v>
      </c>
      <c r="AS125" s="25">
        <v>0.28499999999999998</v>
      </c>
      <c r="AT125" s="25">
        <v>0</v>
      </c>
      <c r="AU125" s="25">
        <v>7.2700000000000001E-2</v>
      </c>
      <c r="AV125" s="25">
        <v>0.14699999999999999</v>
      </c>
      <c r="AW125" s="25">
        <v>0.82</v>
      </c>
      <c r="AX125" s="25">
        <v>8.7099999999999997E-2</v>
      </c>
      <c r="AY125" s="25">
        <v>0.7</v>
      </c>
      <c r="AZ125" s="25">
        <v>0.40089999999999998</v>
      </c>
      <c r="BA125" s="25">
        <v>0.55000000000000004</v>
      </c>
      <c r="BB125" s="25">
        <v>0.81689999999999996</v>
      </c>
      <c r="BC125" s="25">
        <v>0.86</v>
      </c>
      <c r="BD125" s="25">
        <v>0.9</v>
      </c>
      <c r="BE125" s="25">
        <v>0.75</v>
      </c>
      <c r="BF125" s="25">
        <v>0.45069999999999999</v>
      </c>
      <c r="BG125" s="25">
        <v>0.59279999999999999</v>
      </c>
      <c r="BH125" s="25">
        <v>0.51639999999999997</v>
      </c>
      <c r="BI125" s="25">
        <v>0.86</v>
      </c>
      <c r="BJ125" s="25">
        <v>0.9395</v>
      </c>
      <c r="BK125" s="25">
        <v>0.90500000000000003</v>
      </c>
      <c r="BL125" s="25">
        <v>0.96550000000000002</v>
      </c>
    </row>
    <row r="126" spans="1:64" ht="15">
      <c r="A126" s="66">
        <v>51</v>
      </c>
      <c r="B126" s="71" t="s">
        <v>260</v>
      </c>
      <c r="C126" s="60" t="s">
        <v>121</v>
      </c>
      <c r="D126" s="68" t="s">
        <v>258</v>
      </c>
      <c r="E126" s="25">
        <v>2.3999999999999998E-3</v>
      </c>
      <c r="F126" s="25">
        <v>0.3352</v>
      </c>
      <c r="G126" s="25">
        <v>7.4999999999999997E-3</v>
      </c>
      <c r="H126" s="25">
        <v>0.04</v>
      </c>
      <c r="I126" s="25">
        <v>0</v>
      </c>
      <c r="J126" s="25">
        <v>0.11428571428571428</v>
      </c>
      <c r="K126" s="25">
        <v>0.32740000000000002</v>
      </c>
      <c r="L126" s="25">
        <v>0</v>
      </c>
      <c r="M126" s="25">
        <v>0</v>
      </c>
      <c r="N126" s="25">
        <v>0.15</v>
      </c>
      <c r="O126" s="25">
        <v>7.0000000000000007E-2</v>
      </c>
      <c r="P126" s="25">
        <v>0.18</v>
      </c>
      <c r="Q126" s="25">
        <v>0.10879999999999999</v>
      </c>
      <c r="R126" s="25">
        <v>0</v>
      </c>
      <c r="S126" s="25">
        <v>3.9E-2</v>
      </c>
      <c r="T126" s="25">
        <v>0</v>
      </c>
      <c r="U126" s="25">
        <v>0</v>
      </c>
      <c r="V126" s="25">
        <v>0</v>
      </c>
      <c r="W126" s="25">
        <v>0.18770000000000001</v>
      </c>
      <c r="X126" s="25">
        <v>6.4999999999999997E-3</v>
      </c>
      <c r="Y126" s="25">
        <v>0</v>
      </c>
      <c r="Z126" s="25">
        <v>0.5282</v>
      </c>
      <c r="AA126" s="25">
        <v>5.8799999999999998E-2</v>
      </c>
      <c r="AB126" s="25">
        <v>0</v>
      </c>
      <c r="AC126" s="25">
        <v>0.15659999999999999</v>
      </c>
      <c r="AD126" s="25">
        <v>0.14149999999999999</v>
      </c>
      <c r="AE126" s="25">
        <v>0.21560000000000001</v>
      </c>
      <c r="AF126" s="25">
        <v>0.32569999999999999</v>
      </c>
      <c r="AG126" s="25">
        <v>0.13619999999999999</v>
      </c>
      <c r="AH126" s="25">
        <v>0.33510000000000001</v>
      </c>
      <c r="AI126" s="25">
        <v>0.59670000000000001</v>
      </c>
      <c r="AJ126" s="25">
        <v>0.62839999999999996</v>
      </c>
      <c r="AK126" s="25">
        <v>0.2324</v>
      </c>
      <c r="AL126" s="25">
        <v>5.6099999999999997E-2</v>
      </c>
      <c r="AM126" s="25">
        <v>7.9200000000000007E-2</v>
      </c>
      <c r="AN126" s="25">
        <v>0.22159999999999999</v>
      </c>
      <c r="AO126" s="25">
        <v>0.57640000000000002</v>
      </c>
      <c r="AP126" s="25">
        <v>0.28339999999999999</v>
      </c>
      <c r="AQ126" s="25">
        <v>0.63139999999999996</v>
      </c>
      <c r="AR126" s="25">
        <v>0.3236</v>
      </c>
      <c r="AS126" s="25">
        <v>0.57720000000000005</v>
      </c>
      <c r="AT126" s="25">
        <v>0.95569999999999999</v>
      </c>
      <c r="AU126" s="25">
        <v>0.43430000000000002</v>
      </c>
      <c r="AV126" s="25">
        <v>0.2447</v>
      </c>
      <c r="AW126" s="25">
        <v>0</v>
      </c>
      <c r="AX126" s="25">
        <v>1.9800000000000002E-2</v>
      </c>
      <c r="AY126" s="25">
        <v>0</v>
      </c>
      <c r="AZ126" s="25">
        <v>0.4</v>
      </c>
      <c r="BA126" s="25">
        <v>0.14480000000000001</v>
      </c>
      <c r="BB126" s="25">
        <v>0</v>
      </c>
      <c r="BC126" s="25">
        <v>1.5699999999999999E-2</v>
      </c>
      <c r="BD126" s="25">
        <v>0</v>
      </c>
      <c r="BE126" s="25">
        <v>0.12039999999999999</v>
      </c>
      <c r="BF126" s="25">
        <v>0.28560000000000002</v>
      </c>
      <c r="BG126" s="25">
        <v>0.15440000000000001</v>
      </c>
      <c r="BH126" s="25">
        <v>0.38729999999999998</v>
      </c>
      <c r="BI126" s="25">
        <v>1.7600000000000001E-2</v>
      </c>
      <c r="BJ126" s="25">
        <v>0</v>
      </c>
      <c r="BK126" s="25">
        <v>0</v>
      </c>
      <c r="BL126" s="25">
        <v>0</v>
      </c>
    </row>
    <row r="127" spans="1:64" ht="15">
      <c r="A127" s="50">
        <v>52</v>
      </c>
      <c r="B127" s="56" t="s">
        <v>261</v>
      </c>
      <c r="C127" s="54"/>
      <c r="D127" s="19" t="s">
        <v>258</v>
      </c>
      <c r="E127" s="29" t="s">
        <v>262</v>
      </c>
      <c r="F127" s="29" t="s">
        <v>262</v>
      </c>
      <c r="G127" s="29" t="s">
        <v>262</v>
      </c>
      <c r="H127" s="29" t="s">
        <v>262</v>
      </c>
      <c r="I127" s="29" t="s">
        <v>262</v>
      </c>
      <c r="J127" s="29" t="s">
        <v>262</v>
      </c>
      <c r="K127" s="29" t="s">
        <v>262</v>
      </c>
      <c r="L127" s="29" t="s">
        <v>262</v>
      </c>
      <c r="M127" s="29" t="s">
        <v>262</v>
      </c>
      <c r="N127" s="29" t="s">
        <v>262</v>
      </c>
      <c r="O127" s="29" t="s">
        <v>262</v>
      </c>
      <c r="P127" s="29" t="s">
        <v>262</v>
      </c>
      <c r="Q127" s="25" t="s">
        <v>262</v>
      </c>
      <c r="R127" s="25" t="s">
        <v>262</v>
      </c>
      <c r="S127" s="25" t="s">
        <v>262</v>
      </c>
      <c r="T127" s="25" t="s">
        <v>262</v>
      </c>
      <c r="U127" s="25" t="s">
        <v>262</v>
      </c>
      <c r="V127" s="25" t="s">
        <v>262</v>
      </c>
      <c r="W127" s="25" t="s">
        <v>262</v>
      </c>
      <c r="X127" s="25" t="s">
        <v>262</v>
      </c>
      <c r="Y127" s="25" t="s">
        <v>262</v>
      </c>
      <c r="Z127" s="25" t="s">
        <v>262</v>
      </c>
      <c r="AA127" s="25" t="s">
        <v>262</v>
      </c>
      <c r="AB127" s="25" t="s">
        <v>262</v>
      </c>
      <c r="AC127" s="25" t="s">
        <v>262</v>
      </c>
      <c r="AD127" s="25" t="s">
        <v>262</v>
      </c>
      <c r="AE127" s="25" t="s">
        <v>262</v>
      </c>
      <c r="AF127" s="72" t="s">
        <v>263</v>
      </c>
      <c r="AG127" s="25" t="s">
        <v>262</v>
      </c>
      <c r="AH127" s="72" t="s">
        <v>263</v>
      </c>
      <c r="AI127" s="72" t="s">
        <v>263</v>
      </c>
      <c r="AJ127" s="72" t="s">
        <v>263</v>
      </c>
      <c r="AK127" s="25" t="s">
        <v>262</v>
      </c>
      <c r="AL127" s="72" t="s">
        <v>263</v>
      </c>
      <c r="AM127" s="72" t="s">
        <v>263</v>
      </c>
      <c r="AN127" s="72" t="s">
        <v>263</v>
      </c>
      <c r="AO127" s="72" t="s">
        <v>263</v>
      </c>
      <c r="AP127" s="72" t="s">
        <v>263</v>
      </c>
      <c r="AQ127" s="72" t="s">
        <v>263</v>
      </c>
      <c r="AR127" s="72" t="s">
        <v>263</v>
      </c>
      <c r="AS127" s="72" t="s">
        <v>263</v>
      </c>
      <c r="AT127" s="72" t="s">
        <v>263</v>
      </c>
      <c r="AU127" s="72" t="s">
        <v>263</v>
      </c>
      <c r="AV127" s="72" t="s">
        <v>263</v>
      </c>
      <c r="AW127" s="25" t="s">
        <v>262</v>
      </c>
      <c r="AX127" s="25" t="s">
        <v>262</v>
      </c>
      <c r="AY127" s="25" t="s">
        <v>262</v>
      </c>
      <c r="AZ127" s="72" t="s">
        <v>263</v>
      </c>
      <c r="BA127" s="25" t="s">
        <v>262</v>
      </c>
      <c r="BB127" s="25" t="s">
        <v>262</v>
      </c>
      <c r="BC127" s="25" t="s">
        <v>262</v>
      </c>
      <c r="BD127" s="25" t="s">
        <v>262</v>
      </c>
      <c r="BE127" s="25" t="s">
        <v>262</v>
      </c>
      <c r="BF127" s="25" t="s">
        <v>262</v>
      </c>
      <c r="BG127" s="25" t="s">
        <v>262</v>
      </c>
      <c r="BH127" s="25" t="s">
        <v>262</v>
      </c>
      <c r="BI127" s="25" t="s">
        <v>262</v>
      </c>
      <c r="BJ127" s="25" t="s">
        <v>262</v>
      </c>
      <c r="BK127" s="25" t="s">
        <v>262</v>
      </c>
      <c r="BL127" s="25" t="s">
        <v>262</v>
      </c>
    </row>
    <row r="128" spans="1:64" ht="15">
      <c r="A128" s="57"/>
      <c r="B128" s="53" t="s">
        <v>264</v>
      </c>
      <c r="C128" s="28"/>
      <c r="D128" s="19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</row>
    <row r="129" spans="1:64" ht="15">
      <c r="A129" s="57">
        <v>53</v>
      </c>
      <c r="B129" s="56" t="s">
        <v>265</v>
      </c>
      <c r="C129" s="28" t="s">
        <v>121</v>
      </c>
      <c r="D129" s="19" t="s">
        <v>266</v>
      </c>
      <c r="E129" s="25">
        <v>0.17</v>
      </c>
      <c r="F129" s="25">
        <v>0.17</v>
      </c>
      <c r="G129" s="25">
        <v>0.17</v>
      </c>
      <c r="H129" s="25">
        <v>0.17</v>
      </c>
      <c r="I129" s="25">
        <v>0.17</v>
      </c>
      <c r="J129" s="25">
        <v>0.17</v>
      </c>
      <c r="K129" s="25">
        <v>0.17</v>
      </c>
      <c r="L129" s="25">
        <v>0.17</v>
      </c>
      <c r="M129" s="25">
        <v>0.17</v>
      </c>
      <c r="N129" s="25">
        <v>0.17</v>
      </c>
      <c r="O129" s="25">
        <v>0.17</v>
      </c>
      <c r="P129" s="25">
        <v>0.17</v>
      </c>
      <c r="Q129" s="25">
        <v>0.17</v>
      </c>
      <c r="R129" s="25">
        <v>0.17</v>
      </c>
      <c r="S129" s="25">
        <v>0.17</v>
      </c>
      <c r="T129" s="25">
        <v>0.17</v>
      </c>
      <c r="U129" s="25">
        <v>0.17</v>
      </c>
      <c r="V129" s="25">
        <v>0.17</v>
      </c>
      <c r="W129" s="25">
        <v>0.17</v>
      </c>
      <c r="X129" s="25">
        <v>0.17</v>
      </c>
      <c r="Y129" s="25">
        <v>0.17</v>
      </c>
      <c r="Z129" s="25">
        <v>0.17</v>
      </c>
      <c r="AA129" s="25">
        <v>0.17</v>
      </c>
      <c r="AB129" s="25">
        <v>0.17</v>
      </c>
      <c r="AC129" s="25">
        <v>0.17</v>
      </c>
      <c r="AD129" s="25">
        <v>0.17</v>
      </c>
      <c r="AE129" s="25">
        <v>0.17</v>
      </c>
      <c r="AF129" s="25">
        <v>0.17</v>
      </c>
      <c r="AG129" s="25">
        <v>0.17</v>
      </c>
      <c r="AH129" s="25">
        <v>0.17</v>
      </c>
      <c r="AI129" s="25">
        <v>0.17</v>
      </c>
      <c r="AJ129" s="25">
        <v>0.17</v>
      </c>
      <c r="AK129" s="25">
        <v>0.17</v>
      </c>
      <c r="AL129" s="25">
        <v>0.17</v>
      </c>
      <c r="AM129" s="25">
        <v>0.17</v>
      </c>
      <c r="AN129" s="25">
        <v>0.17</v>
      </c>
      <c r="AO129" s="25">
        <v>0.17</v>
      </c>
      <c r="AP129" s="25">
        <v>0.17</v>
      </c>
      <c r="AQ129" s="25">
        <v>0.17</v>
      </c>
      <c r="AR129" s="25">
        <v>0.17</v>
      </c>
      <c r="AS129" s="25">
        <v>0.17</v>
      </c>
      <c r="AT129" s="25">
        <v>0.17</v>
      </c>
      <c r="AU129" s="25">
        <v>0.17</v>
      </c>
      <c r="AV129" s="25">
        <v>0.17</v>
      </c>
      <c r="AW129" s="25">
        <v>0.17</v>
      </c>
      <c r="AX129" s="25">
        <v>0.17</v>
      </c>
      <c r="AY129" s="25">
        <v>0.17</v>
      </c>
      <c r="AZ129" s="25">
        <v>0.17</v>
      </c>
      <c r="BA129" s="25">
        <v>0.17</v>
      </c>
      <c r="BB129" s="25">
        <v>0.17</v>
      </c>
      <c r="BC129" s="25">
        <v>0.17</v>
      </c>
      <c r="BD129" s="25">
        <v>0.17</v>
      </c>
      <c r="BE129" s="25">
        <v>0.17</v>
      </c>
      <c r="BF129" s="25">
        <v>0.17</v>
      </c>
      <c r="BG129" s="25">
        <v>0.17</v>
      </c>
      <c r="BH129" s="25">
        <v>0.17</v>
      </c>
      <c r="BI129" s="25">
        <v>0.17</v>
      </c>
      <c r="BJ129" s="25">
        <v>0.17</v>
      </c>
      <c r="BK129" s="25">
        <v>0.17</v>
      </c>
      <c r="BL129" s="25">
        <v>0.17</v>
      </c>
    </row>
    <row r="130" spans="1:64" ht="15">
      <c r="A130" s="57">
        <v>54</v>
      </c>
      <c r="B130" s="56" t="s">
        <v>267</v>
      </c>
      <c r="C130" s="73" t="s">
        <v>131</v>
      </c>
      <c r="D130" s="18" t="s">
        <v>266</v>
      </c>
      <c r="E130" s="35">
        <v>445</v>
      </c>
      <c r="F130" s="35">
        <v>483.02</v>
      </c>
      <c r="G130" s="35">
        <v>235.09</v>
      </c>
      <c r="H130" s="29">
        <v>1144.44</v>
      </c>
      <c r="I130" s="29">
        <v>470.12</v>
      </c>
      <c r="J130" s="35">
        <v>158.52777500000005</v>
      </c>
      <c r="K130" s="35">
        <v>468.5</v>
      </c>
      <c r="L130" s="35">
        <v>504.45</v>
      </c>
      <c r="M130" s="35">
        <v>449.32</v>
      </c>
      <c r="N130" s="35">
        <v>865.48</v>
      </c>
      <c r="O130" s="35">
        <v>726</v>
      </c>
      <c r="P130" s="35">
        <v>117.90747500000001</v>
      </c>
      <c r="Q130" s="29">
        <v>112.73</v>
      </c>
      <c r="R130" s="29">
        <v>169.09</v>
      </c>
      <c r="S130" s="29">
        <v>225.45</v>
      </c>
      <c r="T130" s="29">
        <v>56.36</v>
      </c>
      <c r="U130" s="29">
        <v>107.12</v>
      </c>
      <c r="V130" s="29">
        <v>57.68</v>
      </c>
      <c r="W130" s="29">
        <v>446.19</v>
      </c>
      <c r="X130" s="29">
        <v>191.22</v>
      </c>
      <c r="Y130" s="29">
        <v>84.79</v>
      </c>
      <c r="Z130" s="29">
        <v>95.62</v>
      </c>
      <c r="AA130" s="29">
        <v>145.09</v>
      </c>
      <c r="AB130" s="29">
        <v>78.13</v>
      </c>
      <c r="AC130" s="29">
        <f t="shared" ref="AC130:BL130" si="10">((AC68+AC70+AC71+AC72+AC73+AC74+AC75+AC76+AC77)*0.17)</f>
        <v>74.385200000000012</v>
      </c>
      <c r="AD130" s="29">
        <f t="shared" si="10"/>
        <v>237.5393</v>
      </c>
      <c r="AE130" s="29">
        <f t="shared" si="10"/>
        <v>237.5393</v>
      </c>
      <c r="AF130" s="29">
        <f t="shared" si="10"/>
        <v>83.961300000000008</v>
      </c>
      <c r="AG130" s="29">
        <f t="shared" si="10"/>
        <v>175.25130000000004</v>
      </c>
      <c r="AH130" s="29">
        <f t="shared" si="10"/>
        <v>109.35760000000001</v>
      </c>
      <c r="AI130" s="29">
        <f t="shared" si="10"/>
        <v>107.0609</v>
      </c>
      <c r="AJ130" s="29">
        <f t="shared" si="10"/>
        <v>207.13480000000001</v>
      </c>
      <c r="AK130" s="29">
        <f t="shared" si="10"/>
        <v>18.009800000000002</v>
      </c>
      <c r="AL130" s="29">
        <f t="shared" si="10"/>
        <v>102.1122</v>
      </c>
      <c r="AM130" s="29">
        <f t="shared" si="10"/>
        <v>115.79040000000001</v>
      </c>
      <c r="AN130" s="29">
        <f t="shared" si="10"/>
        <v>104.79140000000002</v>
      </c>
      <c r="AO130" s="29">
        <f t="shared" si="10"/>
        <v>94.01</v>
      </c>
      <c r="AP130" s="29">
        <f t="shared" si="10"/>
        <v>296.17315000000002</v>
      </c>
      <c r="AQ130" s="29">
        <f t="shared" si="10"/>
        <v>215.05170000000001</v>
      </c>
      <c r="AR130" s="29">
        <f t="shared" si="10"/>
        <v>178.29429999999999</v>
      </c>
      <c r="AS130" s="29">
        <f t="shared" si="10"/>
        <v>125.53819999999999</v>
      </c>
      <c r="AT130" s="29">
        <f t="shared" si="10"/>
        <v>37.493500000000004</v>
      </c>
      <c r="AU130" s="29">
        <f t="shared" si="10"/>
        <v>135.83340000000001</v>
      </c>
      <c r="AV130" s="29">
        <f t="shared" si="10"/>
        <v>189.39019999999999</v>
      </c>
      <c r="AW130" s="29">
        <f t="shared" si="10"/>
        <v>66.651899999999998</v>
      </c>
      <c r="AX130" s="29">
        <f t="shared" si="10"/>
        <v>168.19800000000001</v>
      </c>
      <c r="AY130" s="29">
        <f t="shared" si="10"/>
        <v>168.19800000000001</v>
      </c>
      <c r="AZ130" s="29">
        <f t="shared" si="10"/>
        <v>204.46580000000003</v>
      </c>
      <c r="BA130" s="29">
        <f t="shared" si="10"/>
        <v>91.912200000000027</v>
      </c>
      <c r="BB130" s="29">
        <f t="shared" si="10"/>
        <v>105.38810000000002</v>
      </c>
      <c r="BC130" s="29">
        <f t="shared" si="10"/>
        <v>215.58040000000003</v>
      </c>
      <c r="BD130" s="29">
        <f t="shared" si="10"/>
        <v>48.934500000000007</v>
      </c>
      <c r="BE130" s="29">
        <f t="shared" si="10"/>
        <v>117.44279999999999</v>
      </c>
      <c r="BF130" s="29">
        <f t="shared" si="10"/>
        <v>297.01380000000006</v>
      </c>
      <c r="BG130" s="29">
        <f t="shared" si="10"/>
        <v>91.45320000000001</v>
      </c>
      <c r="BH130" s="29">
        <f t="shared" si="10"/>
        <v>65.093000000000004</v>
      </c>
      <c r="BI130" s="29">
        <f t="shared" si="10"/>
        <v>139.85900000000001</v>
      </c>
      <c r="BJ130" s="29">
        <f t="shared" si="10"/>
        <v>217.15403900000001</v>
      </c>
      <c r="BK130" s="29">
        <f t="shared" si="10"/>
        <v>208.60530000000003</v>
      </c>
      <c r="BL130" s="29">
        <f t="shared" si="10"/>
        <v>148.26567000000003</v>
      </c>
    </row>
    <row r="131" spans="1:64" ht="15">
      <c r="A131" s="57">
        <v>55</v>
      </c>
      <c r="B131" s="56" t="s">
        <v>268</v>
      </c>
      <c r="C131" s="28" t="s">
        <v>131</v>
      </c>
      <c r="D131" s="19" t="s">
        <v>269</v>
      </c>
      <c r="E131" s="35">
        <v>186.19</v>
      </c>
      <c r="F131" s="35">
        <v>250.71</v>
      </c>
      <c r="G131" s="35">
        <v>113.07</v>
      </c>
      <c r="H131" s="29">
        <v>370.88</v>
      </c>
      <c r="I131" s="29">
        <v>152.35</v>
      </c>
      <c r="J131" s="35">
        <v>476.64342000000005</v>
      </c>
      <c r="K131" s="35">
        <v>154.35</v>
      </c>
      <c r="L131" s="35">
        <v>164.16</v>
      </c>
      <c r="M131" s="35">
        <v>145.63</v>
      </c>
      <c r="N131" s="35">
        <v>292.64999999999998</v>
      </c>
      <c r="O131" s="35">
        <v>250.1</v>
      </c>
      <c r="P131" s="35">
        <v>359.92421999999993</v>
      </c>
      <c r="Q131" s="29">
        <v>300.85000000000002</v>
      </c>
      <c r="R131" s="29">
        <v>451.27</v>
      </c>
      <c r="S131" s="29">
        <v>601.70000000000005</v>
      </c>
      <c r="T131" s="29">
        <v>150.41999999999999</v>
      </c>
      <c r="U131" s="29">
        <v>246.24</v>
      </c>
      <c r="V131" s="29">
        <v>132.59</v>
      </c>
      <c r="W131" s="29">
        <v>996.88</v>
      </c>
      <c r="X131" s="29">
        <v>427.24</v>
      </c>
      <c r="Y131" s="29">
        <v>177.07</v>
      </c>
      <c r="Z131" s="29">
        <v>199.68</v>
      </c>
      <c r="AA131" s="29">
        <v>414.31</v>
      </c>
      <c r="AB131" s="29">
        <v>223.09</v>
      </c>
      <c r="AC131" s="29">
        <f t="shared" ref="AC131:BL131" si="11">((AC68+AC71+AC72+AC76+AC77)*0.522)</f>
        <v>125.74458</v>
      </c>
      <c r="AD131" s="29">
        <f t="shared" si="11"/>
        <v>562.52808000000005</v>
      </c>
      <c r="AE131" s="29">
        <f t="shared" si="11"/>
        <v>562.52808000000005</v>
      </c>
      <c r="AF131" s="29">
        <f t="shared" si="11"/>
        <v>179.78201999999999</v>
      </c>
      <c r="AG131" s="29">
        <f t="shared" si="11"/>
        <v>451.17504000000002</v>
      </c>
      <c r="AH131" s="29">
        <f t="shared" si="11"/>
        <v>259.08947999999998</v>
      </c>
      <c r="AI131" s="29">
        <f t="shared" si="11"/>
        <v>219.89772000000002</v>
      </c>
      <c r="AJ131" s="29">
        <f t="shared" si="11"/>
        <v>503.63081999999997</v>
      </c>
      <c r="AK131" s="29">
        <f t="shared" si="11"/>
        <v>49.913640000000001</v>
      </c>
      <c r="AL131" s="29">
        <f t="shared" si="11"/>
        <v>245.67929999999998</v>
      </c>
      <c r="AM131" s="29">
        <f t="shared" si="11"/>
        <v>319.54752000000008</v>
      </c>
      <c r="AN131" s="29">
        <f t="shared" si="11"/>
        <v>235.85526000000004</v>
      </c>
      <c r="AO131" s="29">
        <f t="shared" si="11"/>
        <v>247.428</v>
      </c>
      <c r="AP131" s="29">
        <f t="shared" si="11"/>
        <v>746.49967200000003</v>
      </c>
      <c r="AQ131" s="29">
        <f t="shared" si="11"/>
        <v>462.00653999999997</v>
      </c>
      <c r="AR131" s="29">
        <f t="shared" si="11"/>
        <v>266.75765999999999</v>
      </c>
      <c r="AS131" s="29">
        <f t="shared" si="11"/>
        <v>302.49378000000002</v>
      </c>
      <c r="AT131" s="29">
        <f t="shared" si="11"/>
        <v>99.357479999999995</v>
      </c>
      <c r="AU131" s="29">
        <f t="shared" si="11"/>
        <v>359.13600000000002</v>
      </c>
      <c r="AV131" s="29">
        <f t="shared" si="11"/>
        <v>309.00834000000003</v>
      </c>
      <c r="AW131" s="29">
        <f t="shared" si="11"/>
        <v>161.3502</v>
      </c>
      <c r="AX131" s="29">
        <f t="shared" si="11"/>
        <v>377.91233999999997</v>
      </c>
      <c r="AY131" s="29">
        <f t="shared" si="11"/>
        <v>377.91233999999997</v>
      </c>
      <c r="AZ131" s="29">
        <f t="shared" si="11"/>
        <v>419.36957999999998</v>
      </c>
      <c r="BA131" s="29">
        <f t="shared" si="11"/>
        <v>215.18406000000002</v>
      </c>
      <c r="BB131" s="29">
        <f t="shared" si="11"/>
        <v>271.3356</v>
      </c>
      <c r="BC131" s="29">
        <f t="shared" si="11"/>
        <v>551.03886000000011</v>
      </c>
      <c r="BD131" s="29">
        <f t="shared" si="11"/>
        <v>119.74941000000001</v>
      </c>
      <c r="BE131" s="29">
        <f t="shared" si="11"/>
        <v>287.39858400000003</v>
      </c>
      <c r="BF131" s="29">
        <f t="shared" si="11"/>
        <v>720.77760000000001</v>
      </c>
      <c r="BG131" s="29">
        <f t="shared" si="11"/>
        <v>143.69093999999998</v>
      </c>
      <c r="BH131" s="29">
        <f t="shared" si="11"/>
        <v>93.359700000000004</v>
      </c>
      <c r="BI131" s="29">
        <f t="shared" si="11"/>
        <v>207.43236000000002</v>
      </c>
      <c r="BJ131" s="29">
        <f t="shared" si="11"/>
        <v>426.79163700000004</v>
      </c>
      <c r="BK131" s="29">
        <f t="shared" si="11"/>
        <v>579.60270000000003</v>
      </c>
      <c r="BL131" s="29">
        <f t="shared" si="11"/>
        <v>230.56270200000003</v>
      </c>
    </row>
    <row r="132" spans="1:64" ht="15">
      <c r="A132" s="50"/>
      <c r="B132" s="53" t="s">
        <v>270</v>
      </c>
      <c r="C132" s="54"/>
      <c r="D132" s="19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</row>
    <row r="133" spans="1:64" ht="15">
      <c r="A133" s="50">
        <v>56</v>
      </c>
      <c r="B133" s="71" t="s">
        <v>271</v>
      </c>
      <c r="C133" s="60" t="s">
        <v>121</v>
      </c>
      <c r="D133" s="68" t="s">
        <v>176</v>
      </c>
      <c r="E133" s="25">
        <v>0.44</v>
      </c>
      <c r="F133" s="25">
        <v>0.35</v>
      </c>
      <c r="G133" s="25">
        <v>0.5</v>
      </c>
      <c r="H133" s="25">
        <v>0.83330000000000004</v>
      </c>
      <c r="I133" s="25">
        <v>0.25</v>
      </c>
      <c r="J133" s="25">
        <v>1</v>
      </c>
      <c r="K133" s="25">
        <v>0.57889999999999997</v>
      </c>
      <c r="L133" s="25">
        <v>0.5</v>
      </c>
      <c r="M133" s="25">
        <v>0.75</v>
      </c>
      <c r="N133" s="25">
        <v>1</v>
      </c>
      <c r="O133" s="25">
        <v>0.27</v>
      </c>
      <c r="P133" s="25">
        <v>0.83330000000000004</v>
      </c>
      <c r="Q133" s="25">
        <v>0</v>
      </c>
      <c r="R133" s="25">
        <v>0.2</v>
      </c>
      <c r="S133" s="25">
        <v>0.12</v>
      </c>
      <c r="T133" s="25">
        <v>0.33</v>
      </c>
      <c r="U133" s="25">
        <v>0.02</v>
      </c>
      <c r="V133" s="25">
        <v>0.02</v>
      </c>
      <c r="W133" s="25">
        <v>0.05</v>
      </c>
      <c r="X133" s="25">
        <v>0.33</v>
      </c>
      <c r="Y133" s="25">
        <v>1</v>
      </c>
      <c r="Z133" s="25">
        <v>0.03</v>
      </c>
      <c r="AA133" s="25">
        <v>0.48</v>
      </c>
      <c r="AB133" s="25">
        <v>0</v>
      </c>
      <c r="AC133" s="25">
        <v>0.62</v>
      </c>
      <c r="AD133" s="25">
        <v>0.61</v>
      </c>
      <c r="AE133" s="25">
        <v>0.61</v>
      </c>
      <c r="AF133" s="25">
        <v>0.57999999999999996</v>
      </c>
      <c r="AG133" s="25">
        <v>0.57999999999999996</v>
      </c>
      <c r="AH133" s="25">
        <v>0.57999999999999996</v>
      </c>
      <c r="AI133" s="25">
        <v>0.57999999999999996</v>
      </c>
      <c r="AJ133" s="25">
        <v>0.67</v>
      </c>
      <c r="AK133" s="25">
        <v>0.55000000000000004</v>
      </c>
      <c r="AL133" s="25">
        <v>0.06</v>
      </c>
      <c r="AM133" s="25">
        <v>0.01</v>
      </c>
      <c r="AN133" s="25">
        <v>0.05</v>
      </c>
      <c r="AO133" s="25">
        <v>0.14000000000000001</v>
      </c>
      <c r="AP133" s="25">
        <v>0</v>
      </c>
      <c r="AQ133" s="25">
        <v>0.77</v>
      </c>
      <c r="AR133" s="25">
        <v>0.66</v>
      </c>
      <c r="AS133" s="25">
        <v>0.13</v>
      </c>
      <c r="AT133" s="25">
        <v>0.87</v>
      </c>
      <c r="AU133" s="25">
        <v>0.36</v>
      </c>
      <c r="AV133" s="25">
        <v>0.45</v>
      </c>
      <c r="AW133" s="25">
        <v>0.4</v>
      </c>
      <c r="AX133" s="25">
        <v>0.55000000000000004</v>
      </c>
      <c r="AY133" s="25">
        <v>0.64</v>
      </c>
      <c r="AZ133" s="25">
        <v>0.25</v>
      </c>
      <c r="BA133" s="25">
        <v>0.62</v>
      </c>
      <c r="BB133" s="25">
        <v>0.62</v>
      </c>
      <c r="BC133" s="25">
        <v>0.04</v>
      </c>
      <c r="BD133" s="25">
        <v>0</v>
      </c>
      <c r="BE133" s="25">
        <v>0.13</v>
      </c>
      <c r="BF133" s="25">
        <v>0</v>
      </c>
      <c r="BG133" s="25">
        <v>0.22</v>
      </c>
      <c r="BH133" s="25">
        <v>0.27</v>
      </c>
      <c r="BI133" s="25">
        <v>0.2</v>
      </c>
      <c r="BJ133" s="25">
        <v>0.62</v>
      </c>
      <c r="BK133" s="25">
        <v>0.4</v>
      </c>
      <c r="BL133" s="25">
        <v>0.2</v>
      </c>
    </row>
    <row r="134" spans="1:64" ht="15">
      <c r="A134" s="50">
        <v>57</v>
      </c>
      <c r="B134" s="71" t="s">
        <v>272</v>
      </c>
      <c r="C134" s="60" t="s">
        <v>121</v>
      </c>
      <c r="D134" s="68" t="s">
        <v>273</v>
      </c>
      <c r="E134" s="25">
        <v>0.56000000000000005</v>
      </c>
      <c r="F134" s="25">
        <v>0.65</v>
      </c>
      <c r="G134" s="25">
        <v>0.5</v>
      </c>
      <c r="H134" s="25">
        <v>0.16669999999999999</v>
      </c>
      <c r="I134" s="25">
        <v>0.75</v>
      </c>
      <c r="J134" s="25">
        <v>0</v>
      </c>
      <c r="K134" s="25">
        <v>0.42109999999999997</v>
      </c>
      <c r="L134" s="25">
        <v>0.5</v>
      </c>
      <c r="M134" s="25">
        <v>0.25</v>
      </c>
      <c r="N134" s="25">
        <v>0</v>
      </c>
      <c r="O134" s="25">
        <v>0.73</v>
      </c>
      <c r="P134" s="25">
        <v>0.16669999999999999</v>
      </c>
      <c r="Q134" s="25">
        <v>1</v>
      </c>
      <c r="R134" s="25">
        <v>0.8</v>
      </c>
      <c r="S134" s="25">
        <v>0.88</v>
      </c>
      <c r="T134" s="25">
        <v>0.67</v>
      </c>
      <c r="U134" s="25">
        <v>0.98</v>
      </c>
      <c r="V134" s="25">
        <v>0.98</v>
      </c>
      <c r="W134" s="25">
        <v>0.95</v>
      </c>
      <c r="X134" s="25">
        <v>0.67</v>
      </c>
      <c r="Y134" s="25">
        <v>0</v>
      </c>
      <c r="Z134" s="25">
        <v>0.97</v>
      </c>
      <c r="AA134" s="25">
        <v>0.52</v>
      </c>
      <c r="AB134" s="25">
        <v>1</v>
      </c>
      <c r="AC134" s="25">
        <v>0.38</v>
      </c>
      <c r="AD134" s="25">
        <v>0.38</v>
      </c>
      <c r="AE134" s="25">
        <v>0.38</v>
      </c>
      <c r="AF134" s="25">
        <v>0.42</v>
      </c>
      <c r="AG134" s="25">
        <v>0.42</v>
      </c>
      <c r="AH134" s="25">
        <v>0.42</v>
      </c>
      <c r="AI134" s="25">
        <v>0.42</v>
      </c>
      <c r="AJ134" s="25">
        <v>0.33</v>
      </c>
      <c r="AK134" s="25">
        <v>0.45</v>
      </c>
      <c r="AL134" s="25">
        <v>0.94</v>
      </c>
      <c r="AM134" s="25">
        <v>0.99</v>
      </c>
      <c r="AN134" s="25">
        <v>0.95</v>
      </c>
      <c r="AO134" s="25">
        <v>0.86</v>
      </c>
      <c r="AP134" s="25">
        <v>1</v>
      </c>
      <c r="AQ134" s="25">
        <v>0.23</v>
      </c>
      <c r="AR134" s="25">
        <v>0.34</v>
      </c>
      <c r="AS134" s="25">
        <v>0.87</v>
      </c>
      <c r="AT134" s="25">
        <v>0.13</v>
      </c>
      <c r="AU134" s="25">
        <v>0.64</v>
      </c>
      <c r="AV134" s="25">
        <v>0.55000000000000004</v>
      </c>
      <c r="AW134" s="25">
        <v>0.6</v>
      </c>
      <c r="AX134" s="25">
        <v>0.45</v>
      </c>
      <c r="AY134" s="25">
        <v>0.36</v>
      </c>
      <c r="AZ134" s="25">
        <v>0.75</v>
      </c>
      <c r="BA134" s="25">
        <v>0.38</v>
      </c>
      <c r="BB134" s="25">
        <v>0.38</v>
      </c>
      <c r="BC134" s="25">
        <v>0.96</v>
      </c>
      <c r="BD134" s="25">
        <v>1</v>
      </c>
      <c r="BE134" s="25">
        <v>0.87</v>
      </c>
      <c r="BF134" s="25">
        <v>1</v>
      </c>
      <c r="BG134" s="25">
        <v>0.78</v>
      </c>
      <c r="BH134" s="25">
        <v>0.73</v>
      </c>
      <c r="BI134" s="25">
        <v>0.8</v>
      </c>
      <c r="BJ134" s="25">
        <v>0.38</v>
      </c>
      <c r="BK134" s="25">
        <v>0.6</v>
      </c>
      <c r="BL134" s="25">
        <v>0.8</v>
      </c>
    </row>
    <row r="135" spans="1:64" ht="15">
      <c r="A135" s="50"/>
      <c r="B135" s="53" t="s">
        <v>274</v>
      </c>
      <c r="C135" s="54"/>
      <c r="D135" s="19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20"/>
      <c r="AP135" s="20"/>
      <c r="AQ135" s="20"/>
      <c r="AR135" s="20"/>
      <c r="AS135" s="20"/>
      <c r="AT135" s="20"/>
      <c r="AU135" s="20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20"/>
      <c r="BI135" s="20"/>
      <c r="BJ135" s="20"/>
      <c r="BK135" s="20"/>
      <c r="BL135" s="20"/>
    </row>
    <row r="136" spans="1:64" ht="15">
      <c r="A136" s="50">
        <v>58</v>
      </c>
      <c r="B136" s="56" t="s">
        <v>275</v>
      </c>
      <c r="C136" s="54" t="s">
        <v>121</v>
      </c>
      <c r="D136" s="19" t="s">
        <v>176</v>
      </c>
      <c r="E136" s="25">
        <v>0.71</v>
      </c>
      <c r="F136" s="25">
        <v>0.89</v>
      </c>
      <c r="G136" s="25">
        <v>0.95</v>
      </c>
      <c r="H136" s="25">
        <v>0.98</v>
      </c>
      <c r="I136" s="25">
        <v>0.25</v>
      </c>
      <c r="J136" s="25">
        <v>1</v>
      </c>
      <c r="K136" s="25">
        <v>0.98</v>
      </c>
      <c r="L136" s="25">
        <v>0.89</v>
      </c>
      <c r="M136" s="25">
        <v>1</v>
      </c>
      <c r="N136" s="25">
        <v>1</v>
      </c>
      <c r="O136" s="25">
        <v>1</v>
      </c>
      <c r="P136" s="25">
        <v>1</v>
      </c>
      <c r="Q136" s="25">
        <v>0</v>
      </c>
      <c r="R136" s="25">
        <v>0.5</v>
      </c>
      <c r="S136" s="25">
        <v>0.78</v>
      </c>
      <c r="T136" s="25">
        <v>1</v>
      </c>
      <c r="U136" s="25">
        <v>0.02</v>
      </c>
      <c r="V136" s="25">
        <v>0.98</v>
      </c>
      <c r="W136" s="25">
        <v>1</v>
      </c>
      <c r="X136" s="25">
        <v>1</v>
      </c>
      <c r="Y136" s="25">
        <v>1</v>
      </c>
      <c r="Z136" s="25">
        <v>0.88</v>
      </c>
      <c r="AA136" s="25">
        <v>0.92</v>
      </c>
      <c r="AB136" s="25">
        <v>0.7</v>
      </c>
      <c r="AC136" s="25">
        <v>0.99</v>
      </c>
      <c r="AD136" s="25">
        <v>0.95</v>
      </c>
      <c r="AE136" s="25">
        <v>0.95</v>
      </c>
      <c r="AF136" s="25">
        <v>0.85</v>
      </c>
      <c r="AG136" s="25">
        <v>1</v>
      </c>
      <c r="AH136" s="25">
        <v>0.83</v>
      </c>
      <c r="AI136" s="25">
        <v>0.94</v>
      </c>
      <c r="AJ136" s="25">
        <v>0.99</v>
      </c>
      <c r="AK136" s="25">
        <v>0.75</v>
      </c>
      <c r="AL136" s="25">
        <v>0.6</v>
      </c>
      <c r="AM136" s="25">
        <v>0.97</v>
      </c>
      <c r="AN136" s="25">
        <v>1</v>
      </c>
      <c r="AO136" s="25">
        <v>1</v>
      </c>
      <c r="AP136" s="25">
        <v>1</v>
      </c>
      <c r="AQ136" s="25">
        <v>1</v>
      </c>
      <c r="AR136" s="25">
        <v>0.86</v>
      </c>
      <c r="AS136" s="25">
        <v>0.7</v>
      </c>
      <c r="AT136" s="25">
        <v>0.96</v>
      </c>
      <c r="AU136" s="25">
        <v>0.66</v>
      </c>
      <c r="AV136" s="25">
        <v>0.64</v>
      </c>
      <c r="AW136" s="25">
        <v>0.8</v>
      </c>
      <c r="AX136" s="25">
        <v>1</v>
      </c>
      <c r="AY136" s="25">
        <v>1</v>
      </c>
      <c r="AZ136" s="25">
        <v>0.86</v>
      </c>
      <c r="BA136" s="25">
        <v>0.98</v>
      </c>
      <c r="BB136" s="25">
        <v>0.97</v>
      </c>
      <c r="BC136" s="25">
        <v>0.85</v>
      </c>
      <c r="BD136" s="25">
        <v>0.75</v>
      </c>
      <c r="BE136" s="25">
        <v>1</v>
      </c>
      <c r="BF136" s="25">
        <v>1</v>
      </c>
      <c r="BG136" s="25">
        <v>0.76</v>
      </c>
      <c r="BH136" s="25">
        <v>0.76</v>
      </c>
      <c r="BI136" s="25">
        <v>0.83</v>
      </c>
      <c r="BJ136" s="25">
        <v>0.57999999999999996</v>
      </c>
      <c r="BK136" s="25">
        <v>0.98</v>
      </c>
      <c r="BL136" s="25">
        <v>1</v>
      </c>
    </row>
    <row r="137" spans="1:64" ht="15">
      <c r="A137" s="50">
        <v>59</v>
      </c>
      <c r="B137" s="71" t="s">
        <v>276</v>
      </c>
      <c r="C137" s="60" t="s">
        <v>121</v>
      </c>
      <c r="D137" s="68" t="s">
        <v>273</v>
      </c>
      <c r="E137" s="25">
        <v>0.28999999999999998</v>
      </c>
      <c r="F137" s="25">
        <v>0.11</v>
      </c>
      <c r="G137" s="25">
        <v>0.05</v>
      </c>
      <c r="H137" s="25">
        <v>1.3599999999999999E-2</v>
      </c>
      <c r="I137" s="25">
        <v>0.75</v>
      </c>
      <c r="J137" s="25">
        <v>0</v>
      </c>
      <c r="K137" s="25">
        <v>0.02</v>
      </c>
      <c r="L137" s="25">
        <v>0.11</v>
      </c>
      <c r="M137" s="25">
        <v>0</v>
      </c>
      <c r="N137" s="25">
        <v>0</v>
      </c>
      <c r="O137" s="25">
        <v>0</v>
      </c>
      <c r="P137" s="25">
        <v>0</v>
      </c>
      <c r="Q137" s="25">
        <v>1</v>
      </c>
      <c r="R137" s="25">
        <v>0.5</v>
      </c>
      <c r="S137" s="25">
        <v>0.22</v>
      </c>
      <c r="T137" s="25">
        <v>0</v>
      </c>
      <c r="U137" s="25">
        <v>0.98</v>
      </c>
      <c r="V137" s="25">
        <v>0.02</v>
      </c>
      <c r="W137" s="25">
        <v>0</v>
      </c>
      <c r="X137" s="25">
        <v>0</v>
      </c>
      <c r="Y137" s="25">
        <v>0</v>
      </c>
      <c r="Z137" s="25">
        <v>0.12</v>
      </c>
      <c r="AA137" s="25">
        <v>0.08</v>
      </c>
      <c r="AB137" s="25">
        <v>0.3</v>
      </c>
      <c r="AC137" s="25">
        <v>0.01</v>
      </c>
      <c r="AD137" s="25">
        <v>0.05</v>
      </c>
      <c r="AE137" s="25">
        <v>0.05</v>
      </c>
      <c r="AF137" s="25">
        <v>0.15</v>
      </c>
      <c r="AG137" s="25">
        <v>0</v>
      </c>
      <c r="AH137" s="25">
        <v>0.17</v>
      </c>
      <c r="AI137" s="25">
        <v>0.06</v>
      </c>
      <c r="AJ137" s="25">
        <v>0.01</v>
      </c>
      <c r="AK137" s="25">
        <v>0.25</v>
      </c>
      <c r="AL137" s="25">
        <v>0.4</v>
      </c>
      <c r="AM137" s="25">
        <v>0.03</v>
      </c>
      <c r="AN137" s="25">
        <v>0</v>
      </c>
      <c r="AO137" s="25">
        <v>0</v>
      </c>
      <c r="AP137" s="25">
        <v>0</v>
      </c>
      <c r="AQ137" s="25">
        <v>0</v>
      </c>
      <c r="AR137" s="25">
        <v>0.14000000000000001</v>
      </c>
      <c r="AS137" s="25">
        <v>0.3</v>
      </c>
      <c r="AT137" s="25">
        <v>0.04</v>
      </c>
      <c r="AU137" s="25">
        <v>0.34</v>
      </c>
      <c r="AV137" s="25">
        <v>0.36</v>
      </c>
      <c r="AW137" s="25">
        <v>0.2</v>
      </c>
      <c r="AX137" s="25">
        <v>0</v>
      </c>
      <c r="AY137" s="25">
        <v>0</v>
      </c>
      <c r="AZ137" s="25">
        <v>0.14000000000000001</v>
      </c>
      <c r="BA137" s="25">
        <v>0.02</v>
      </c>
      <c r="BB137" s="25">
        <v>0.03</v>
      </c>
      <c r="BC137" s="25">
        <v>0.15</v>
      </c>
      <c r="BD137" s="25">
        <v>0.25</v>
      </c>
      <c r="BE137" s="25">
        <v>0</v>
      </c>
      <c r="BF137" s="25">
        <v>0</v>
      </c>
      <c r="BG137" s="25">
        <v>0.24</v>
      </c>
      <c r="BH137" s="25">
        <v>0.24</v>
      </c>
      <c r="BI137" s="25">
        <v>0.17</v>
      </c>
      <c r="BJ137" s="25">
        <v>0.42</v>
      </c>
      <c r="BK137" s="25">
        <v>0.02</v>
      </c>
      <c r="BL137" s="25">
        <v>0</v>
      </c>
    </row>
    <row r="138" spans="1:64" ht="15">
      <c r="A138" s="50"/>
      <c r="B138" s="53" t="s">
        <v>277</v>
      </c>
      <c r="C138" s="54"/>
      <c r="D138" s="19"/>
      <c r="E138" s="35"/>
      <c r="F138" s="20"/>
      <c r="G138" s="35"/>
      <c r="H138" s="20"/>
      <c r="I138" s="35"/>
      <c r="J138" s="20"/>
      <c r="K138" s="35"/>
      <c r="L138" s="20"/>
      <c r="M138" s="35"/>
      <c r="N138" s="20"/>
      <c r="O138" s="35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</row>
    <row r="139" spans="1:64" ht="15">
      <c r="A139" s="62">
        <v>60</v>
      </c>
      <c r="B139" s="59" t="s">
        <v>278</v>
      </c>
      <c r="C139" s="19" t="s">
        <v>107</v>
      </c>
      <c r="D139" s="19" t="s">
        <v>279</v>
      </c>
      <c r="E139" s="20">
        <v>172</v>
      </c>
      <c r="F139" s="20">
        <v>379</v>
      </c>
      <c r="G139" s="20">
        <v>96</v>
      </c>
      <c r="H139" s="20">
        <v>887</v>
      </c>
      <c r="I139" s="20">
        <v>71</v>
      </c>
      <c r="J139" s="20">
        <v>138</v>
      </c>
      <c r="K139" s="20">
        <v>52</v>
      </c>
      <c r="L139" s="20">
        <v>152</v>
      </c>
      <c r="M139" s="20">
        <v>24</v>
      </c>
      <c r="N139" s="20">
        <v>308</v>
      </c>
      <c r="O139" s="20">
        <v>119</v>
      </c>
      <c r="P139" s="20">
        <v>82</v>
      </c>
      <c r="Q139" s="21">
        <v>32</v>
      </c>
      <c r="R139" s="21">
        <v>49.2</v>
      </c>
      <c r="S139" s="21">
        <v>52</v>
      </c>
      <c r="T139" s="21">
        <v>13</v>
      </c>
      <c r="U139" s="21">
        <v>235.3</v>
      </c>
      <c r="V139" s="21">
        <v>126.7</v>
      </c>
      <c r="W139" s="21">
        <v>253.4</v>
      </c>
      <c r="X139" s="21">
        <v>108.6</v>
      </c>
      <c r="Y139" s="21">
        <v>170</v>
      </c>
      <c r="Z139" s="21">
        <v>192</v>
      </c>
      <c r="AA139" s="21">
        <v>51</v>
      </c>
      <c r="AB139" s="21">
        <v>27</v>
      </c>
      <c r="AC139" s="21">
        <v>59</v>
      </c>
      <c r="AD139" s="21">
        <v>267</v>
      </c>
      <c r="AE139" s="21">
        <v>65</v>
      </c>
      <c r="AF139" s="21">
        <v>37</v>
      </c>
      <c r="AG139" s="21">
        <v>33</v>
      </c>
      <c r="AH139" s="21">
        <v>146</v>
      </c>
      <c r="AI139" s="21">
        <v>144</v>
      </c>
      <c r="AJ139" s="21">
        <v>158</v>
      </c>
      <c r="AK139" s="21">
        <v>44</v>
      </c>
      <c r="AL139" s="21">
        <v>17</v>
      </c>
      <c r="AM139" s="21">
        <v>281</v>
      </c>
      <c r="AN139" s="21">
        <v>39</v>
      </c>
      <c r="AO139" s="21">
        <v>153</v>
      </c>
      <c r="AP139" s="21">
        <v>139</v>
      </c>
      <c r="AQ139" s="21">
        <v>156</v>
      </c>
      <c r="AR139" s="21">
        <v>164</v>
      </c>
      <c r="AS139" s="21">
        <v>105</v>
      </c>
      <c r="AT139" s="21">
        <v>61</v>
      </c>
      <c r="AU139" s="21">
        <v>218</v>
      </c>
      <c r="AV139" s="21">
        <v>179</v>
      </c>
      <c r="AW139" s="21">
        <v>70</v>
      </c>
      <c r="AX139" s="21">
        <v>182</v>
      </c>
      <c r="AY139" s="21">
        <v>182</v>
      </c>
      <c r="AZ139" s="21">
        <v>176</v>
      </c>
      <c r="BA139" s="21">
        <v>107</v>
      </c>
      <c r="BB139" s="21">
        <v>69</v>
      </c>
      <c r="BC139" s="21">
        <v>74</v>
      </c>
      <c r="BD139" s="21">
        <v>39</v>
      </c>
      <c r="BE139" s="21">
        <v>94</v>
      </c>
      <c r="BF139" s="21">
        <v>196</v>
      </c>
      <c r="BG139" s="21">
        <v>26</v>
      </c>
      <c r="BH139" s="21">
        <v>26</v>
      </c>
      <c r="BI139" s="21">
        <v>47</v>
      </c>
      <c r="BJ139" s="21">
        <v>113</v>
      </c>
      <c r="BK139" s="21">
        <v>112</v>
      </c>
      <c r="BL139" s="21">
        <v>21</v>
      </c>
    </row>
    <row r="140" spans="1:64" ht="15">
      <c r="A140" s="62">
        <v>61</v>
      </c>
      <c r="B140" s="59" t="s">
        <v>280</v>
      </c>
      <c r="C140" s="19" t="s">
        <v>107</v>
      </c>
      <c r="D140" s="18" t="s">
        <v>281</v>
      </c>
      <c r="E140" s="21">
        <v>893</v>
      </c>
      <c r="F140" s="21">
        <v>760</v>
      </c>
      <c r="G140" s="21">
        <v>741</v>
      </c>
      <c r="H140" s="21">
        <v>464</v>
      </c>
      <c r="I140" s="21">
        <v>844</v>
      </c>
      <c r="J140" s="21">
        <v>4793</v>
      </c>
      <c r="K140" s="21">
        <v>1104</v>
      </c>
      <c r="L140" s="21">
        <v>667</v>
      </c>
      <c r="M140" s="21">
        <v>802</v>
      </c>
      <c r="N140" s="21">
        <v>4442</v>
      </c>
      <c r="O140" s="21">
        <v>2324</v>
      </c>
      <c r="P140" s="21">
        <v>68</v>
      </c>
      <c r="Q140" s="21">
        <v>0</v>
      </c>
      <c r="R140" s="21">
        <v>0</v>
      </c>
      <c r="S140" s="21">
        <v>308.8</v>
      </c>
      <c r="T140" s="21">
        <v>77.2</v>
      </c>
      <c r="U140" s="21">
        <v>278.2</v>
      </c>
      <c r="V140" s="21">
        <v>149.80000000000001</v>
      </c>
      <c r="W140" s="21">
        <v>299.60000000000002</v>
      </c>
      <c r="X140" s="21">
        <v>128</v>
      </c>
      <c r="Y140" s="21">
        <v>201</v>
      </c>
      <c r="Z140" s="21">
        <v>227</v>
      </c>
      <c r="AA140" s="21">
        <v>268</v>
      </c>
      <c r="AB140" s="21">
        <v>144</v>
      </c>
      <c r="AC140" s="21">
        <v>296</v>
      </c>
      <c r="AD140" s="21">
        <v>936</v>
      </c>
      <c r="AE140" s="21">
        <v>90</v>
      </c>
      <c r="AF140" s="21">
        <v>427</v>
      </c>
      <c r="AG140" s="21">
        <v>538</v>
      </c>
      <c r="AH140" s="21">
        <v>254</v>
      </c>
      <c r="AI140" s="21">
        <v>644</v>
      </c>
      <c r="AJ140" s="21">
        <v>1870</v>
      </c>
      <c r="AK140" s="21">
        <v>112</v>
      </c>
      <c r="AL140" s="21">
        <v>43</v>
      </c>
      <c r="AM140" s="21">
        <v>718</v>
      </c>
      <c r="AN140" s="21">
        <v>53</v>
      </c>
      <c r="AO140" s="21">
        <v>13</v>
      </c>
      <c r="AP140" s="21">
        <v>701</v>
      </c>
      <c r="AQ140" s="21">
        <v>843</v>
      </c>
      <c r="AR140" s="21">
        <v>2448</v>
      </c>
      <c r="AS140" s="21">
        <v>17</v>
      </c>
      <c r="AT140" s="21">
        <v>498</v>
      </c>
      <c r="AU140" s="21">
        <v>1807</v>
      </c>
      <c r="AV140" s="21">
        <v>520</v>
      </c>
      <c r="AW140" s="21">
        <v>344</v>
      </c>
      <c r="AX140" s="21">
        <v>892</v>
      </c>
      <c r="AY140" s="21">
        <v>892</v>
      </c>
      <c r="AZ140" s="21">
        <v>1363</v>
      </c>
      <c r="BA140" s="21">
        <v>1195</v>
      </c>
      <c r="BB140" s="21">
        <v>338</v>
      </c>
      <c r="BC140" s="21">
        <v>65</v>
      </c>
      <c r="BD140" s="21">
        <v>62</v>
      </c>
      <c r="BE140" s="21">
        <v>148</v>
      </c>
      <c r="BF140" s="21">
        <v>986</v>
      </c>
      <c r="BG140" s="21">
        <v>1514</v>
      </c>
      <c r="BH140" s="21">
        <v>334</v>
      </c>
      <c r="BI140" s="21">
        <v>1421</v>
      </c>
      <c r="BJ140" s="21">
        <v>784</v>
      </c>
      <c r="BK140" s="21">
        <v>1096</v>
      </c>
      <c r="BL140" s="21">
        <v>585</v>
      </c>
    </row>
    <row r="141" spans="1:64" ht="15">
      <c r="A141" s="62">
        <v>62</v>
      </c>
      <c r="B141" s="59" t="s">
        <v>282</v>
      </c>
      <c r="C141" s="19" t="s">
        <v>107</v>
      </c>
      <c r="D141" s="18" t="s">
        <v>281</v>
      </c>
      <c r="E141" s="20">
        <v>541</v>
      </c>
      <c r="F141" s="20">
        <v>1048</v>
      </c>
      <c r="G141" s="20">
        <v>242</v>
      </c>
      <c r="H141" s="20">
        <v>3854</v>
      </c>
      <c r="I141" s="20">
        <v>764</v>
      </c>
      <c r="J141" s="20">
        <v>484</v>
      </c>
      <c r="K141" s="20">
        <v>94</v>
      </c>
      <c r="L141" s="20">
        <v>419</v>
      </c>
      <c r="M141" s="20">
        <v>199</v>
      </c>
      <c r="N141" s="20">
        <v>1105</v>
      </c>
      <c r="O141" s="20">
        <v>218</v>
      </c>
      <c r="P141" s="20">
        <v>139</v>
      </c>
      <c r="Q141" s="21">
        <v>36.799999999999997</v>
      </c>
      <c r="R141" s="21">
        <v>55.2</v>
      </c>
      <c r="S141" s="21">
        <v>109</v>
      </c>
      <c r="T141" s="21">
        <v>27.2</v>
      </c>
      <c r="U141" s="21">
        <v>285</v>
      </c>
      <c r="V141" s="21">
        <v>154</v>
      </c>
      <c r="W141" s="21">
        <v>307</v>
      </c>
      <c r="X141" s="21">
        <v>132</v>
      </c>
      <c r="Y141" s="21">
        <v>206</v>
      </c>
      <c r="Z141" s="21">
        <v>233</v>
      </c>
      <c r="AA141" s="21">
        <v>162</v>
      </c>
      <c r="AB141" s="21">
        <v>87</v>
      </c>
      <c r="AC141" s="21">
        <v>167</v>
      </c>
      <c r="AD141" s="21">
        <v>635</v>
      </c>
      <c r="AE141" s="21">
        <v>296</v>
      </c>
      <c r="AF141" s="21">
        <v>146</v>
      </c>
      <c r="AG141" s="21">
        <v>138</v>
      </c>
      <c r="AH141" s="21">
        <v>161</v>
      </c>
      <c r="AI141" s="21">
        <v>334</v>
      </c>
      <c r="AJ141" s="21">
        <v>372</v>
      </c>
      <c r="AK141" s="21">
        <v>138</v>
      </c>
      <c r="AL141" s="21">
        <v>53</v>
      </c>
      <c r="AM141" s="21">
        <v>876</v>
      </c>
      <c r="AN141" s="21">
        <v>62</v>
      </c>
      <c r="AO141" s="21">
        <v>244</v>
      </c>
      <c r="AP141" s="21">
        <v>396</v>
      </c>
      <c r="AQ141" s="21">
        <v>441</v>
      </c>
      <c r="AR141" s="21">
        <v>420</v>
      </c>
      <c r="AS141" s="21">
        <v>226</v>
      </c>
      <c r="AT141" s="21">
        <v>271</v>
      </c>
      <c r="AU141" s="21">
        <v>959</v>
      </c>
      <c r="AV141" s="21">
        <v>626</v>
      </c>
      <c r="AW141" s="21">
        <v>227</v>
      </c>
      <c r="AX141" s="21">
        <v>896</v>
      </c>
      <c r="AY141" s="21">
        <v>896</v>
      </c>
      <c r="AZ141" s="21">
        <v>309</v>
      </c>
      <c r="BA141" s="21">
        <v>233</v>
      </c>
      <c r="BB141" s="21">
        <v>214</v>
      </c>
      <c r="BC141" s="21">
        <v>188</v>
      </c>
      <c r="BD141" s="21">
        <v>42</v>
      </c>
      <c r="BE141" s="21">
        <v>100</v>
      </c>
      <c r="BF141" s="21">
        <v>970</v>
      </c>
      <c r="BG141" s="21">
        <v>235</v>
      </c>
      <c r="BH141" s="21">
        <v>136</v>
      </c>
      <c r="BI141" s="21">
        <v>239</v>
      </c>
      <c r="BJ141" s="21">
        <v>538</v>
      </c>
      <c r="BK141" s="21">
        <v>388</v>
      </c>
      <c r="BL141" s="21">
        <v>57</v>
      </c>
    </row>
    <row r="142" spans="1:64" ht="15">
      <c r="A142" s="62">
        <v>63</v>
      </c>
      <c r="B142" s="59" t="s">
        <v>283</v>
      </c>
      <c r="C142" s="19" t="s">
        <v>107</v>
      </c>
      <c r="D142" s="18" t="s">
        <v>284</v>
      </c>
      <c r="E142" s="21">
        <v>1685</v>
      </c>
      <c r="F142" s="21">
        <v>1911</v>
      </c>
      <c r="G142" s="21">
        <v>259</v>
      </c>
      <c r="H142" s="21">
        <v>3141</v>
      </c>
      <c r="I142" s="21">
        <v>969</v>
      </c>
      <c r="J142" s="21">
        <v>2437</v>
      </c>
      <c r="K142" s="21">
        <v>421</v>
      </c>
      <c r="L142" s="21">
        <v>1018</v>
      </c>
      <c r="M142" s="21">
        <v>290</v>
      </c>
      <c r="N142" s="21">
        <v>2438</v>
      </c>
      <c r="O142" s="21">
        <v>810</v>
      </c>
      <c r="P142" s="21">
        <v>226</v>
      </c>
      <c r="Q142" s="21">
        <v>141.6</v>
      </c>
      <c r="R142" s="21">
        <v>212.4</v>
      </c>
      <c r="S142" s="21">
        <v>494.4</v>
      </c>
      <c r="T142" s="21">
        <v>123.6</v>
      </c>
      <c r="U142" s="21">
        <v>757.25</v>
      </c>
      <c r="V142" s="21">
        <v>407.75</v>
      </c>
      <c r="W142" s="21">
        <v>815.5</v>
      </c>
      <c r="X142" s="21">
        <v>349.5</v>
      </c>
      <c r="Y142" s="21">
        <v>548</v>
      </c>
      <c r="Z142" s="21">
        <v>617</v>
      </c>
      <c r="AA142" s="21">
        <v>817</v>
      </c>
      <c r="AB142" s="21">
        <v>440</v>
      </c>
      <c r="AC142" s="72">
        <v>410</v>
      </c>
      <c r="AD142" s="72">
        <v>1237</v>
      </c>
      <c r="AE142" s="72">
        <v>988</v>
      </c>
      <c r="AF142" s="72">
        <v>228</v>
      </c>
      <c r="AG142" s="72">
        <v>264</v>
      </c>
      <c r="AH142" s="72">
        <v>800</v>
      </c>
      <c r="AI142" s="72">
        <v>738</v>
      </c>
      <c r="AJ142" s="72">
        <v>761</v>
      </c>
      <c r="AK142" s="72">
        <v>211</v>
      </c>
      <c r="AL142" s="72">
        <v>81</v>
      </c>
      <c r="AM142" s="72">
        <v>1343</v>
      </c>
      <c r="AN142" s="72">
        <v>220</v>
      </c>
      <c r="AO142" s="72">
        <v>2284</v>
      </c>
      <c r="AP142" s="72">
        <v>706</v>
      </c>
      <c r="AQ142" s="72">
        <v>1117</v>
      </c>
      <c r="AR142" s="72">
        <v>512</v>
      </c>
      <c r="AS142" s="72">
        <v>339</v>
      </c>
      <c r="AT142" s="72">
        <v>286</v>
      </c>
      <c r="AU142" s="72">
        <v>1010</v>
      </c>
      <c r="AV142" s="72">
        <v>712</v>
      </c>
      <c r="AW142" s="72">
        <v>287</v>
      </c>
      <c r="AX142" s="72">
        <v>1234</v>
      </c>
      <c r="AY142" s="72">
        <v>1234</v>
      </c>
      <c r="AZ142" s="72">
        <v>759</v>
      </c>
      <c r="BA142" s="72">
        <v>199</v>
      </c>
      <c r="BB142" s="72">
        <v>202</v>
      </c>
      <c r="BC142" s="72">
        <v>224</v>
      </c>
      <c r="BD142" s="72">
        <v>96</v>
      </c>
      <c r="BE142" s="72">
        <v>231</v>
      </c>
      <c r="BF142" s="72">
        <v>1005</v>
      </c>
      <c r="BG142" s="72">
        <v>223</v>
      </c>
      <c r="BH142" s="72">
        <v>101</v>
      </c>
      <c r="BI142" s="72">
        <v>262</v>
      </c>
      <c r="BJ142" s="72">
        <v>488</v>
      </c>
      <c r="BK142" s="72">
        <v>331</v>
      </c>
      <c r="BL142" s="72">
        <v>235</v>
      </c>
    </row>
    <row r="143" spans="1:64" ht="15">
      <c r="A143" s="54"/>
      <c r="B143" s="48"/>
      <c r="C143" s="48"/>
      <c r="D143" s="48"/>
    </row>
    <row r="144" spans="1:64" ht="15">
      <c r="A144" s="74"/>
      <c r="B144" s="74"/>
      <c r="C144" s="74"/>
      <c r="D144" s="7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</row>
    <row r="145" spans="1:64" ht="15">
      <c r="A145" s="74"/>
      <c r="B145" s="74"/>
      <c r="C145" s="74"/>
      <c r="D145" s="7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</row>
    <row r="146" spans="1:64" ht="15">
      <c r="A146" s="74"/>
      <c r="B146" s="74"/>
      <c r="C146" s="74"/>
      <c r="D146" s="7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</row>
    <row r="147" spans="1:64" ht="15">
      <c r="A147" s="74"/>
      <c r="B147" s="74"/>
      <c r="C147" s="74"/>
      <c r="D147" s="7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8" spans="1:64" ht="15">
      <c r="A148" s="74"/>
      <c r="B148" s="74"/>
      <c r="C148" s="74"/>
      <c r="D148" s="7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</row>
    <row r="149" spans="1:64" ht="15">
      <c r="A149" s="74"/>
      <c r="B149" s="74"/>
      <c r="C149" s="74"/>
      <c r="D149" s="7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</row>
    <row r="150" spans="1:64" ht="15">
      <c r="A150" s="74"/>
      <c r="B150" s="74"/>
      <c r="C150" s="74"/>
      <c r="D150" s="7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</row>
    <row r="151" spans="1:64" ht="15">
      <c r="A151" s="74"/>
      <c r="B151" s="74"/>
      <c r="C151" s="74"/>
      <c r="D151" s="7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2" spans="1:64" ht="15">
      <c r="A152" s="74"/>
      <c r="B152" s="74"/>
      <c r="C152" s="74"/>
      <c r="D152" s="7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</row>
    <row r="153" spans="1:64" ht="15">
      <c r="A153" s="74"/>
      <c r="B153" s="74"/>
      <c r="C153" s="74"/>
      <c r="D153" s="7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</row>
    <row r="154" spans="1:64" ht="15">
      <c r="A154" s="74"/>
      <c r="B154" s="74"/>
      <c r="C154" s="74"/>
      <c r="D154" s="7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</row>
    <row r="155" spans="1:64" ht="15">
      <c r="A155" s="74"/>
      <c r="B155" s="74"/>
      <c r="C155" s="74"/>
      <c r="D155" s="7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</row>
    <row r="156" spans="1:64" ht="15">
      <c r="A156" s="74"/>
      <c r="B156" s="74"/>
      <c r="C156" s="74"/>
      <c r="D156" s="7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</row>
    <row r="157" spans="1:64" ht="15">
      <c r="A157" s="74"/>
      <c r="B157" s="74"/>
      <c r="C157" s="74"/>
      <c r="D157" s="7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</row>
    <row r="158" spans="1:64" ht="15">
      <c r="A158" s="74"/>
      <c r="B158" s="74"/>
      <c r="C158" s="74"/>
      <c r="D158" s="7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</row>
    <row r="159" spans="1:64" ht="15">
      <c r="A159" s="74"/>
      <c r="B159" s="74"/>
      <c r="C159" s="74"/>
      <c r="D159" s="7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</row>
    <row r="160" spans="1:64" ht="15">
      <c r="A160" s="74"/>
      <c r="B160" s="74"/>
      <c r="C160" s="74"/>
      <c r="D160" s="7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1" spans="1:64" ht="15">
      <c r="A161" s="74"/>
      <c r="B161" s="74"/>
      <c r="C161" s="74"/>
      <c r="D161" s="7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</row>
    <row r="162" spans="1:64" ht="15">
      <c r="A162" s="74"/>
      <c r="B162" s="74"/>
      <c r="C162" s="74"/>
      <c r="D162" s="7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</row>
    <row r="163" spans="1:64" ht="15">
      <c r="A163" s="74"/>
      <c r="B163" s="74"/>
      <c r="C163" s="74"/>
      <c r="D163" s="7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</row>
    <row r="164" spans="1:64" ht="15">
      <c r="A164" s="74"/>
      <c r="B164" s="74"/>
      <c r="C164" s="74"/>
      <c r="D164" s="7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</row>
    <row r="165" spans="1:64" ht="15">
      <c r="A165" s="74"/>
      <c r="B165" s="74"/>
      <c r="C165" s="74"/>
      <c r="D165" s="7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</row>
    <row r="166" spans="1:64" ht="15">
      <c r="A166" s="74"/>
      <c r="B166" s="74"/>
      <c r="C166" s="74"/>
      <c r="D166" s="7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</row>
    <row r="167" spans="1:64" ht="15">
      <c r="A167" s="74"/>
      <c r="B167" s="74"/>
      <c r="C167" s="74"/>
      <c r="D167" s="7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</row>
    <row r="168" spans="1:64" ht="15">
      <c r="A168" s="74"/>
      <c r="B168" s="74"/>
      <c r="C168" s="74"/>
      <c r="D168" s="7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</row>
    <row r="169" spans="1:64" ht="15">
      <c r="A169" s="74"/>
      <c r="B169" s="74"/>
      <c r="C169" s="74"/>
      <c r="D169" s="7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</row>
    <row r="170" spans="1:64" ht="15">
      <c r="A170" s="74"/>
      <c r="B170" s="74"/>
      <c r="C170" s="74"/>
      <c r="D170" s="7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</row>
    <row r="171" spans="1:64" ht="15">
      <c r="A171" s="74"/>
      <c r="B171" s="74"/>
      <c r="C171" s="74"/>
      <c r="D171" s="7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</row>
    <row r="172" spans="1:64" ht="15">
      <c r="A172" s="74"/>
      <c r="B172" s="74"/>
      <c r="C172" s="74"/>
      <c r="D172" s="7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</row>
    <row r="173" spans="1:64" ht="15">
      <c r="A173" s="74"/>
      <c r="B173" s="74"/>
      <c r="C173" s="74"/>
      <c r="D173" s="7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</row>
    <row r="174" spans="1:64" ht="15">
      <c r="A174" s="74"/>
      <c r="B174" s="74"/>
      <c r="C174" s="74"/>
      <c r="D174" s="7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</row>
    <row r="175" spans="1:64" ht="15">
      <c r="A175" s="74"/>
      <c r="B175" s="74"/>
      <c r="C175" s="74"/>
      <c r="D175" s="7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</row>
    <row r="176" spans="1:64" ht="15">
      <c r="A176" s="74"/>
      <c r="B176" s="74"/>
      <c r="C176" s="74"/>
      <c r="D176" s="7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</row>
    <row r="177" spans="1:64" ht="15">
      <c r="A177" s="74"/>
      <c r="B177" s="74"/>
      <c r="C177" s="74"/>
      <c r="D177" s="7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</row>
    <row r="178" spans="1:64" ht="15">
      <c r="A178" s="74"/>
      <c r="B178" s="74"/>
      <c r="C178" s="74"/>
      <c r="D178" s="7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</row>
    <row r="179" spans="1:64" ht="15">
      <c r="A179" s="74"/>
      <c r="B179" s="74"/>
      <c r="C179" s="74"/>
      <c r="D179" s="7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</row>
    <row r="180" spans="1:64" ht="15">
      <c r="A180" s="74"/>
      <c r="B180" s="74"/>
      <c r="C180" s="74"/>
      <c r="D180" s="7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</row>
    <row r="181" spans="1:64" ht="15">
      <c r="A181" s="74"/>
      <c r="B181" s="74"/>
      <c r="C181" s="74"/>
      <c r="D181" s="7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</row>
    <row r="182" spans="1:64" ht="15">
      <c r="A182" s="74"/>
      <c r="B182" s="74"/>
      <c r="C182" s="74"/>
      <c r="D182" s="7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</row>
    <row r="183" spans="1:64" ht="15">
      <c r="A183" s="74"/>
      <c r="B183" s="74"/>
      <c r="C183" s="74"/>
      <c r="D183" s="7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</row>
    <row r="184" spans="1:64" ht="15">
      <c r="A184" s="74"/>
      <c r="B184" s="74"/>
      <c r="C184" s="74"/>
      <c r="D184" s="7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</row>
    <row r="185" spans="1:64" ht="15">
      <c r="A185" s="74"/>
      <c r="B185" s="74"/>
      <c r="C185" s="74"/>
      <c r="D185" s="7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</row>
    <row r="186" spans="1:64" ht="15">
      <c r="A186" s="74"/>
      <c r="B186" s="74"/>
      <c r="C186" s="74"/>
      <c r="D186" s="7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</row>
    <row r="187" spans="1:64" ht="15">
      <c r="A187" s="74"/>
      <c r="B187" s="74"/>
      <c r="C187" s="74"/>
      <c r="D187" s="7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</row>
    <row r="188" spans="1:64" ht="15">
      <c r="A188" s="74"/>
      <c r="B188" s="74"/>
      <c r="C188" s="74"/>
      <c r="D188" s="7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</row>
    <row r="189" spans="1:64" ht="15">
      <c r="A189" s="74"/>
      <c r="B189" s="74"/>
      <c r="C189" s="74"/>
      <c r="D189" s="7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</row>
    <row r="190" spans="1:64" ht="15">
      <c r="A190" s="74"/>
      <c r="B190" s="74"/>
      <c r="C190" s="74"/>
      <c r="D190" s="7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</row>
    <row r="191" spans="1:64" ht="15">
      <c r="A191" s="74"/>
      <c r="B191" s="74"/>
      <c r="C191" s="74"/>
      <c r="D191" s="7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</row>
    <row r="192" spans="1:64" ht="15">
      <c r="A192" s="74"/>
      <c r="B192" s="74"/>
      <c r="C192" s="74"/>
      <c r="D192" s="7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</row>
    <row r="193" spans="1:64" ht="15">
      <c r="A193" s="74"/>
      <c r="B193" s="74"/>
      <c r="C193" s="74"/>
      <c r="D193" s="7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</row>
    <row r="194" spans="1:64" ht="15">
      <c r="A194" s="74"/>
      <c r="B194" s="74"/>
      <c r="C194" s="74"/>
      <c r="D194" s="7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</row>
    <row r="195" spans="1:64" ht="15">
      <c r="A195" s="74"/>
      <c r="B195" s="74"/>
      <c r="C195" s="74"/>
      <c r="D195" s="7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</row>
    <row r="196" spans="1:64" ht="15">
      <c r="A196" s="74"/>
      <c r="B196" s="74"/>
      <c r="C196" s="74"/>
      <c r="D196" s="7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</row>
    <row r="197" spans="1:64" ht="15">
      <c r="A197" s="74"/>
      <c r="B197" s="74"/>
      <c r="C197" s="74"/>
      <c r="D197" s="7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</row>
    <row r="198" spans="1:64" ht="15">
      <c r="A198" s="74"/>
      <c r="B198" s="74"/>
      <c r="C198" s="74"/>
      <c r="D198" s="7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</row>
    <row r="199" spans="1:64" ht="15">
      <c r="A199" s="74"/>
      <c r="B199" s="74"/>
      <c r="C199" s="74"/>
      <c r="D199" s="7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</row>
    <row r="200" spans="1:64" ht="15">
      <c r="A200" s="74"/>
      <c r="B200" s="74"/>
      <c r="C200" s="74"/>
      <c r="D200" s="7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</row>
    <row r="201" spans="1:64" ht="15">
      <c r="A201" s="74"/>
      <c r="B201" s="74"/>
      <c r="C201" s="74"/>
      <c r="D201" s="7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</row>
    <row r="202" spans="1:64" ht="15">
      <c r="A202" s="74"/>
      <c r="B202" s="74"/>
      <c r="C202" s="74"/>
      <c r="D202" s="7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</row>
    <row r="203" spans="1:64" ht="15">
      <c r="A203" s="74"/>
      <c r="B203" s="74"/>
      <c r="C203" s="74"/>
      <c r="D203" s="7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</row>
    <row r="204" spans="1:64" ht="15">
      <c r="A204" s="74"/>
      <c r="B204" s="74"/>
      <c r="C204" s="74"/>
      <c r="D204" s="7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</row>
    <row r="205" spans="1:64" ht="15">
      <c r="A205" s="74"/>
      <c r="B205" s="74"/>
      <c r="C205" s="74"/>
      <c r="D205" s="7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</row>
    <row r="206" spans="1:64" ht="15">
      <c r="A206" s="74"/>
      <c r="B206" s="74"/>
      <c r="C206" s="74"/>
      <c r="D206" s="7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</row>
    <row r="207" spans="1:64" ht="15">
      <c r="A207" s="74"/>
      <c r="B207" s="74"/>
      <c r="C207" s="74"/>
      <c r="D207" s="7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</row>
    <row r="208" spans="1:64" ht="15">
      <c r="A208" s="74"/>
      <c r="B208" s="74"/>
      <c r="C208" s="74"/>
      <c r="D208" s="7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</row>
    <row r="209" spans="1:64" ht="15">
      <c r="A209" s="74"/>
      <c r="B209" s="74"/>
      <c r="C209" s="74"/>
      <c r="D209" s="7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</row>
    <row r="210" spans="1:64" ht="15">
      <c r="A210" s="74"/>
      <c r="B210" s="74"/>
      <c r="C210" s="74"/>
      <c r="D210" s="7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</row>
    <row r="211" spans="1:64" ht="15">
      <c r="A211" s="74"/>
      <c r="B211" s="74"/>
      <c r="C211" s="74"/>
      <c r="D211" s="7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</row>
    <row r="212" spans="1:64" ht="15">
      <c r="A212" s="74"/>
      <c r="B212" s="74"/>
      <c r="C212" s="74"/>
      <c r="D212" s="7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</row>
    <row r="213" spans="1:64" ht="15">
      <c r="A213" s="74"/>
      <c r="B213" s="74"/>
      <c r="C213" s="74"/>
      <c r="D213" s="7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</row>
    <row r="214" spans="1:64" ht="15">
      <c r="A214" s="74"/>
      <c r="B214" s="74"/>
      <c r="C214" s="74"/>
      <c r="D214" s="7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</row>
    <row r="215" spans="1:64" ht="15">
      <c r="A215" s="74"/>
      <c r="B215" s="74"/>
      <c r="C215" s="74"/>
      <c r="D215" s="7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</row>
    <row r="216" spans="1:64" ht="15">
      <c r="A216" s="74"/>
      <c r="B216" s="74"/>
      <c r="C216" s="74"/>
      <c r="D216" s="7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</row>
    <row r="217" spans="1:64" ht="15">
      <c r="A217" s="74"/>
      <c r="B217" s="74"/>
      <c r="C217" s="74"/>
      <c r="D217" s="7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</row>
    <row r="218" spans="1:64" ht="15">
      <c r="A218" s="74"/>
      <c r="B218" s="74"/>
      <c r="C218" s="74"/>
      <c r="D218" s="7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</row>
    <row r="219" spans="1:64" ht="15">
      <c r="A219" s="74"/>
      <c r="B219" s="74"/>
      <c r="C219" s="74"/>
      <c r="D219" s="7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</row>
    <row r="220" spans="1:64" ht="15">
      <c r="A220" s="74"/>
      <c r="B220" s="74"/>
      <c r="C220" s="74"/>
      <c r="D220" s="7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</row>
    <row r="221" spans="1:64" ht="15">
      <c r="A221" s="74"/>
      <c r="B221" s="74"/>
      <c r="C221" s="74"/>
      <c r="D221" s="7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</row>
    <row r="222" spans="1:64" ht="15">
      <c r="A222" s="74"/>
      <c r="B222" s="74"/>
      <c r="C222" s="74"/>
      <c r="D222" s="7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</row>
    <row r="223" spans="1:64" ht="15">
      <c r="A223" s="74"/>
      <c r="B223" s="74"/>
      <c r="C223" s="74"/>
      <c r="D223" s="7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</row>
    <row r="224" spans="1:64" ht="15">
      <c r="A224" s="74"/>
      <c r="B224" s="74"/>
      <c r="C224" s="74"/>
      <c r="D224" s="7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</row>
    <row r="225" spans="1:64" ht="15">
      <c r="A225" s="74"/>
      <c r="B225" s="74"/>
      <c r="C225" s="74"/>
      <c r="D225" s="7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</row>
    <row r="226" spans="1:64" ht="15">
      <c r="A226" s="74"/>
      <c r="B226" s="74"/>
      <c r="C226" s="74"/>
      <c r="D226" s="7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</row>
    <row r="227" spans="1:64" ht="15">
      <c r="A227" s="74"/>
      <c r="B227" s="74"/>
      <c r="C227" s="74"/>
      <c r="D227" s="7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</row>
    <row r="228" spans="1:64" ht="15">
      <c r="A228" s="74"/>
      <c r="B228" s="74"/>
      <c r="C228" s="74"/>
      <c r="D228" s="7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</row>
    <row r="229" spans="1:64" ht="15">
      <c r="A229" s="74"/>
      <c r="B229" s="74"/>
      <c r="C229" s="74"/>
      <c r="D229" s="7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</row>
    <row r="230" spans="1:64" ht="15">
      <c r="A230" s="74"/>
      <c r="B230" s="74"/>
      <c r="C230" s="74"/>
      <c r="D230" s="7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</row>
    <row r="231" spans="1:64" ht="15">
      <c r="A231" s="74"/>
      <c r="B231" s="74"/>
      <c r="C231" s="74"/>
      <c r="D231" s="7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</row>
    <row r="232" spans="1:64" ht="15">
      <c r="A232" s="74"/>
      <c r="B232" s="74"/>
      <c r="C232" s="74"/>
      <c r="D232" s="7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</row>
    <row r="233" spans="1:64" ht="15">
      <c r="A233" s="54"/>
      <c r="B233" s="48"/>
      <c r="C233" s="48"/>
      <c r="D233" s="48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</row>
    <row r="234" spans="1:64" ht="15">
      <c r="A234" s="54"/>
      <c r="B234" s="48"/>
      <c r="C234" s="48"/>
      <c r="D234" s="48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</row>
    <row r="235" spans="1:64" ht="15">
      <c r="A235" s="54"/>
      <c r="B235" s="48"/>
      <c r="C235" s="48"/>
      <c r="D235" s="48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</row>
    <row r="236" spans="1:64" ht="15">
      <c r="A236" s="54"/>
      <c r="B236" s="48"/>
      <c r="C236" s="48"/>
      <c r="D236" s="48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</row>
    <row r="237" spans="1:64" ht="15">
      <c r="A237" s="54"/>
      <c r="B237" s="48"/>
      <c r="C237" s="48"/>
      <c r="D237" s="48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</row>
    <row r="238" spans="1:64" ht="15">
      <c r="A238" s="54"/>
      <c r="B238" s="48"/>
      <c r="C238" s="48"/>
      <c r="D238" s="48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</row>
    <row r="239" spans="1:64" ht="15">
      <c r="A239" s="54"/>
      <c r="B239" s="48"/>
      <c r="C239" s="48"/>
      <c r="D239" s="48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</row>
    <row r="240" spans="1:64" ht="15">
      <c r="A240" s="54"/>
      <c r="B240" s="48"/>
      <c r="C240" s="48"/>
      <c r="D240" s="48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</row>
    <row r="241" spans="1:64" ht="15">
      <c r="A241" s="54"/>
      <c r="B241" s="48"/>
      <c r="C241" s="48"/>
      <c r="D241" s="48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</row>
    <row r="242" spans="1:64" ht="15">
      <c r="A242" s="54"/>
      <c r="B242" s="48"/>
      <c r="C242" s="48"/>
      <c r="D242" s="48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</row>
    <row r="243" spans="1:64" ht="15">
      <c r="A243" s="54"/>
      <c r="B243" s="48"/>
      <c r="C243" s="48"/>
      <c r="D243" s="48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</row>
    <row r="244" spans="1:64" ht="15">
      <c r="A244" s="54"/>
      <c r="B244" s="48"/>
      <c r="C244" s="48"/>
      <c r="D244" s="48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</row>
    <row r="245" spans="1:64" ht="15">
      <c r="A245" s="54"/>
      <c r="B245" s="48"/>
      <c r="C245" s="48"/>
      <c r="D245" s="48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</row>
    <row r="246" spans="1:64" ht="15">
      <c r="A246" s="54"/>
      <c r="B246" s="48"/>
      <c r="C246" s="48"/>
      <c r="D246" s="48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</row>
    <row r="247" spans="1:64" ht="15">
      <c r="A247" s="54"/>
      <c r="B247" s="48"/>
      <c r="C247" s="48"/>
      <c r="D247" s="48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</row>
    <row r="248" spans="1:64" ht="15">
      <c r="A248" s="54"/>
      <c r="B248" s="48"/>
      <c r="C248" s="48"/>
      <c r="D248" s="48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</row>
    <row r="249" spans="1:64" ht="15">
      <c r="A249" s="54"/>
      <c r="B249" s="48"/>
      <c r="C249" s="48"/>
      <c r="D249" s="48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</row>
    <row r="250" spans="1:64" ht="15">
      <c r="A250" s="54"/>
      <c r="B250" s="48"/>
      <c r="C250" s="48"/>
      <c r="D250" s="48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</row>
    <row r="251" spans="1:64" ht="15">
      <c r="A251" s="54"/>
      <c r="B251" s="48"/>
      <c r="C251" s="48"/>
      <c r="D251" s="48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</row>
    <row r="252" spans="1:64" ht="15">
      <c r="A252" s="54"/>
      <c r="B252" s="48"/>
      <c r="C252" s="48"/>
      <c r="D252" s="48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</row>
    <row r="253" spans="1:64" ht="15">
      <c r="A253" s="54"/>
      <c r="B253" s="48"/>
      <c r="C253" s="48"/>
      <c r="D253" s="48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</row>
    <row r="254" spans="1:64" ht="15">
      <c r="A254" s="54"/>
      <c r="B254" s="48"/>
      <c r="C254" s="48"/>
      <c r="D254" s="48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</row>
    <row r="255" spans="1:64" ht="15">
      <c r="A255" s="54"/>
      <c r="B255" s="48"/>
      <c r="C255" s="48"/>
      <c r="D255" s="48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</row>
    <row r="256" spans="1:64" ht="15">
      <c r="A256" s="54"/>
      <c r="B256" s="48"/>
      <c r="C256" s="48"/>
      <c r="D256" s="48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</row>
    <row r="257" spans="1:64" ht="15">
      <c r="A257" s="54"/>
      <c r="B257" s="48"/>
      <c r="C257" s="48"/>
      <c r="D257" s="48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</row>
    <row r="258" spans="1:64" ht="15">
      <c r="A258" s="54"/>
      <c r="B258" s="48"/>
      <c r="C258" s="48"/>
      <c r="D258" s="48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</row>
    <row r="259" spans="1:64" ht="15">
      <c r="A259" s="54"/>
      <c r="B259" s="48"/>
      <c r="C259" s="48"/>
      <c r="D259" s="48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</row>
    <row r="260" spans="1:64" ht="15">
      <c r="A260" s="54"/>
      <c r="B260" s="48"/>
      <c r="C260" s="48"/>
      <c r="D260" s="48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</row>
    <row r="261" spans="1:64" ht="15">
      <c r="A261" s="54"/>
      <c r="B261" s="48"/>
      <c r="C261" s="48"/>
      <c r="D261" s="48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</row>
    <row r="262" spans="1:64" ht="15">
      <c r="A262" s="54"/>
      <c r="B262" s="48"/>
      <c r="C262" s="48"/>
      <c r="D262" s="48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</row>
    <row r="263" spans="1:64" ht="15">
      <c r="A263" s="54"/>
      <c r="B263" s="48"/>
      <c r="C263" s="48"/>
      <c r="D263" s="48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</row>
    <row r="264" spans="1:64" ht="15">
      <c r="A264" s="54"/>
      <c r="B264" s="48"/>
      <c r="C264" s="48"/>
      <c r="D264" s="48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</row>
    <row r="265" spans="1:64" ht="15">
      <c r="A265" s="54"/>
      <c r="B265" s="48"/>
      <c r="C265" s="48"/>
      <c r="D265" s="48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</row>
    <row r="266" spans="1:64" ht="15">
      <c r="A266" s="54"/>
      <c r="B266" s="48"/>
      <c r="C266" s="48"/>
      <c r="D266" s="48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</row>
    <row r="267" spans="1:64" ht="15">
      <c r="A267" s="54"/>
      <c r="B267" s="48"/>
      <c r="C267" s="48"/>
      <c r="D267" s="48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</row>
    <row r="268" spans="1:64" ht="15">
      <c r="A268" s="54"/>
      <c r="B268" s="48"/>
      <c r="C268" s="48"/>
      <c r="D268" s="48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</row>
    <row r="269" spans="1:64" ht="15">
      <c r="A269" s="54"/>
      <c r="B269" s="48"/>
      <c r="C269" s="48"/>
      <c r="D269" s="48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</row>
    <row r="270" spans="1:64" ht="15">
      <c r="A270" s="54"/>
      <c r="B270" s="48"/>
      <c r="C270" s="48"/>
      <c r="D270" s="48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</row>
    <row r="271" spans="1:64" ht="15">
      <c r="A271" s="54"/>
      <c r="B271" s="48"/>
      <c r="C271" s="48"/>
      <c r="D271" s="48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</row>
    <row r="272" spans="1:64" ht="15">
      <c r="A272" s="54"/>
      <c r="B272" s="48"/>
      <c r="C272" s="48"/>
      <c r="D272" s="48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</row>
    <row r="273" spans="1:64" ht="15">
      <c r="A273" s="54"/>
      <c r="B273" s="48"/>
      <c r="C273" s="48"/>
      <c r="D273" s="48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</row>
    <row r="274" spans="1:64" ht="15">
      <c r="A274" s="54"/>
      <c r="B274" s="48"/>
      <c r="C274" s="48"/>
      <c r="D274" s="48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</row>
    <row r="275" spans="1:64" ht="15">
      <c r="A275" s="54"/>
      <c r="B275" s="48"/>
      <c r="C275" s="48"/>
      <c r="D275" s="48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</row>
    <row r="276" spans="1:64" ht="15">
      <c r="A276" s="54"/>
      <c r="B276" s="48"/>
      <c r="C276" s="48"/>
      <c r="D276" s="48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</row>
    <row r="277" spans="1:64" ht="15">
      <c r="A277" s="54"/>
      <c r="B277" s="48"/>
      <c r="C277" s="48"/>
      <c r="D277" s="48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</row>
    <row r="278" spans="1:64" ht="15">
      <c r="A278" s="54"/>
      <c r="B278" s="48"/>
      <c r="C278" s="48"/>
      <c r="D278" s="48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</row>
    <row r="279" spans="1:64" ht="15">
      <c r="A279" s="54"/>
      <c r="B279" s="48"/>
      <c r="C279" s="48"/>
      <c r="D279" s="48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</row>
    <row r="280" spans="1:64" ht="15">
      <c r="A280" s="54"/>
      <c r="B280" s="48"/>
      <c r="C280" s="48"/>
      <c r="D280" s="48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</row>
    <row r="281" spans="1:64" ht="15">
      <c r="A281" s="54"/>
      <c r="B281" s="48"/>
      <c r="C281" s="48"/>
      <c r="D281" s="48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</row>
    <row r="282" spans="1:64" ht="15">
      <c r="A282" s="54"/>
      <c r="B282" s="48"/>
      <c r="C282" s="48"/>
      <c r="D282" s="48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</row>
    <row r="283" spans="1:64" ht="15">
      <c r="A283" s="54"/>
      <c r="B283" s="48"/>
      <c r="C283" s="48"/>
      <c r="D283" s="48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</row>
    <row r="284" spans="1:64" ht="15">
      <c r="A284" s="54"/>
      <c r="B284" s="48"/>
      <c r="C284" s="48"/>
      <c r="D284" s="48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</row>
    <row r="285" spans="1:64" ht="15">
      <c r="A285" s="54"/>
      <c r="B285" s="48"/>
      <c r="C285" s="48"/>
      <c r="D285" s="48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</row>
    <row r="286" spans="1:64" ht="15">
      <c r="A286" s="54"/>
      <c r="B286" s="48"/>
      <c r="C286" s="48"/>
      <c r="D286" s="48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</row>
    <row r="287" spans="1:64" ht="15">
      <c r="A287" s="54"/>
      <c r="B287" s="48"/>
      <c r="C287" s="48"/>
      <c r="D287" s="48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</row>
    <row r="288" spans="1:64" ht="15">
      <c r="A288" s="54"/>
      <c r="B288" s="48"/>
      <c r="C288" s="48"/>
      <c r="D288" s="48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</row>
    <row r="289" spans="1:64" ht="15">
      <c r="A289" s="54"/>
      <c r="B289" s="48"/>
      <c r="C289" s="48"/>
      <c r="D289" s="48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</row>
    <row r="290" spans="1:64" ht="15">
      <c r="A290" s="54"/>
      <c r="B290" s="48"/>
      <c r="C290" s="48"/>
      <c r="D290" s="48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</row>
    <row r="291" spans="1:64" ht="15">
      <c r="A291" s="54"/>
      <c r="B291" s="48"/>
      <c r="C291" s="48"/>
      <c r="D291" s="48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</row>
    <row r="292" spans="1:64" ht="15">
      <c r="A292" s="54"/>
      <c r="B292" s="48"/>
      <c r="C292" s="48"/>
      <c r="D292" s="48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</row>
    <row r="293" spans="1:64" ht="15">
      <c r="A293" s="54"/>
      <c r="B293" s="48"/>
      <c r="C293" s="48"/>
      <c r="D293" s="48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</row>
    <row r="294" spans="1:64" ht="15">
      <c r="A294" s="54"/>
      <c r="B294" s="48"/>
      <c r="C294" s="48"/>
      <c r="D294" s="48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</row>
    <row r="295" spans="1:64" ht="15">
      <c r="A295" s="54"/>
      <c r="B295" s="48"/>
      <c r="C295" s="48"/>
      <c r="D295" s="48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</row>
    <row r="296" spans="1:64" ht="15">
      <c r="A296" s="54"/>
      <c r="B296" s="48"/>
      <c r="C296" s="48"/>
      <c r="D296" s="48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</row>
    <row r="297" spans="1:64" ht="15">
      <c r="A297" s="54"/>
      <c r="B297" s="48"/>
      <c r="C297" s="48"/>
      <c r="D297" s="48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</row>
    <row r="298" spans="1:64" ht="15">
      <c r="A298" s="54"/>
      <c r="B298" s="48"/>
      <c r="C298" s="48"/>
      <c r="D298" s="48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</row>
    <row r="299" spans="1:64" ht="15">
      <c r="A299" s="54"/>
      <c r="B299" s="48"/>
      <c r="C299" s="48"/>
      <c r="D299" s="48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</row>
    <row r="300" spans="1:64" ht="15">
      <c r="A300" s="54"/>
      <c r="B300" s="48"/>
      <c r="C300" s="48"/>
      <c r="D300" s="48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</row>
    <row r="301" spans="1:64" ht="15">
      <c r="A301" s="54"/>
      <c r="B301" s="48"/>
      <c r="C301" s="48"/>
      <c r="D301" s="48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</row>
    <row r="302" spans="1:64" ht="15">
      <c r="A302" s="54"/>
      <c r="B302" s="48"/>
      <c r="C302" s="48"/>
      <c r="D302" s="48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</row>
    <row r="303" spans="1:64" ht="15">
      <c r="A303" s="54"/>
      <c r="B303" s="48"/>
      <c r="C303" s="48"/>
      <c r="D303" s="48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</row>
    <row r="304" spans="1:64" ht="15">
      <c r="A304" s="54"/>
      <c r="B304" s="48"/>
      <c r="C304" s="48"/>
      <c r="D304" s="48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</row>
    <row r="305" spans="1:64" ht="15">
      <c r="A305" s="54"/>
      <c r="B305" s="48"/>
      <c r="C305" s="48"/>
      <c r="D305" s="48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</row>
    <row r="306" spans="1:64" ht="15">
      <c r="A306" s="54"/>
      <c r="B306" s="48"/>
      <c r="C306" s="48"/>
      <c r="D306" s="48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</row>
    <row r="307" spans="1:64" ht="15">
      <c r="A307" s="54"/>
      <c r="B307" s="48"/>
      <c r="C307" s="48"/>
      <c r="D307" s="48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</row>
    <row r="308" spans="1:64" ht="15">
      <c r="A308" s="54"/>
      <c r="B308" s="48"/>
      <c r="C308" s="48"/>
      <c r="D308" s="48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</row>
    <row r="309" spans="1:64" ht="15">
      <c r="A309" s="54"/>
      <c r="B309" s="48"/>
      <c r="C309" s="48"/>
      <c r="D309" s="48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</row>
    <row r="310" spans="1:64" ht="15">
      <c r="A310" s="54"/>
      <c r="B310" s="48"/>
      <c r="C310" s="48"/>
      <c r="D310" s="48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</row>
    <row r="311" spans="1:64" ht="15">
      <c r="A311" s="54"/>
      <c r="B311" s="48"/>
      <c r="C311" s="48"/>
      <c r="D311" s="48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</row>
    <row r="312" spans="1:64" ht="15">
      <c r="A312" s="54"/>
      <c r="B312" s="48"/>
      <c r="C312" s="48"/>
      <c r="D312" s="48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</row>
    <row r="313" spans="1:64" ht="15">
      <c r="A313" s="54"/>
      <c r="B313" s="48"/>
      <c r="C313" s="48"/>
      <c r="D313" s="48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</row>
    <row r="314" spans="1:64" ht="15">
      <c r="A314" s="54"/>
      <c r="B314" s="48"/>
      <c r="C314" s="48"/>
      <c r="D314" s="48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</row>
    <row r="315" spans="1:64" ht="15">
      <c r="A315" s="54"/>
      <c r="B315" s="48"/>
      <c r="C315" s="48"/>
      <c r="D315" s="48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</row>
    <row r="316" spans="1:64" ht="15">
      <c r="A316" s="54"/>
      <c r="B316" s="48"/>
      <c r="C316" s="48"/>
      <c r="D316" s="48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</row>
    <row r="317" spans="1:64" ht="15">
      <c r="A317" s="54"/>
      <c r="B317" s="48"/>
      <c r="C317" s="48"/>
      <c r="D317" s="48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</row>
    <row r="318" spans="1:64" ht="15">
      <c r="A318" s="54"/>
      <c r="B318" s="48"/>
      <c r="C318" s="48"/>
      <c r="D318" s="48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</row>
    <row r="319" spans="1:64" ht="15">
      <c r="A319" s="54"/>
      <c r="B319" s="48"/>
      <c r="C319" s="48"/>
      <c r="D319" s="48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</row>
    <row r="320" spans="1:64" ht="15">
      <c r="A320" s="54"/>
      <c r="B320" s="48"/>
      <c r="C320" s="48"/>
      <c r="D320" s="48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</row>
    <row r="321" spans="1:64" ht="15">
      <c r="A321" s="54"/>
      <c r="B321" s="48"/>
      <c r="C321" s="48"/>
      <c r="D321" s="48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</row>
    <row r="322" spans="1:64" ht="15">
      <c r="A322" s="54"/>
      <c r="B322" s="48"/>
      <c r="C322" s="48"/>
      <c r="D322" s="48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</row>
    <row r="323" spans="1:64" ht="15">
      <c r="A323" s="54"/>
      <c r="B323" s="48"/>
      <c r="C323" s="48"/>
      <c r="D323" s="48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</row>
    <row r="324" spans="1:64" ht="15">
      <c r="A324" s="54"/>
      <c r="B324" s="48"/>
      <c r="C324" s="48"/>
      <c r="D324" s="48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</row>
    <row r="325" spans="1:64" ht="15">
      <c r="A325" s="54"/>
      <c r="B325" s="48"/>
      <c r="C325" s="48"/>
      <c r="D325" s="48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</row>
    <row r="326" spans="1:64" ht="15">
      <c r="A326" s="54"/>
      <c r="B326" s="48"/>
      <c r="C326" s="48"/>
      <c r="D326" s="48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</row>
    <row r="327" spans="1:64" ht="15">
      <c r="A327" s="54"/>
      <c r="B327" s="48"/>
      <c r="C327" s="48"/>
      <c r="D327" s="48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</row>
    <row r="328" spans="1:64" ht="15">
      <c r="A328" s="54"/>
      <c r="B328" s="48"/>
      <c r="C328" s="48"/>
      <c r="D328" s="48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</row>
    <row r="329" spans="1:64" ht="15">
      <c r="A329" s="54"/>
      <c r="B329" s="48"/>
      <c r="C329" s="48"/>
      <c r="D329" s="48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</row>
    <row r="330" spans="1:64" ht="15">
      <c r="A330" s="54"/>
      <c r="B330" s="48"/>
      <c r="C330" s="48"/>
      <c r="D330" s="48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</row>
    <row r="331" spans="1:64" ht="15">
      <c r="A331" s="54"/>
      <c r="B331" s="48"/>
      <c r="C331" s="48"/>
      <c r="D331" s="48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</row>
    <row r="332" spans="1:64" ht="15">
      <c r="A332" s="54"/>
      <c r="B332" s="48"/>
      <c r="C332" s="48"/>
      <c r="D332" s="48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</row>
    <row r="333" spans="1:64" ht="15">
      <c r="A333" s="54"/>
      <c r="B333" s="48"/>
      <c r="C333" s="48"/>
      <c r="D333" s="48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</row>
    <row r="334" spans="1:64" ht="15">
      <c r="A334" s="54"/>
      <c r="B334" s="48"/>
      <c r="C334" s="48"/>
      <c r="D334" s="48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</row>
    <row r="335" spans="1:64" ht="15">
      <c r="A335" s="54"/>
      <c r="B335" s="48"/>
      <c r="C335" s="48"/>
      <c r="D335" s="48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</row>
    <row r="336" spans="1:64" ht="15">
      <c r="A336" s="54"/>
      <c r="B336" s="48"/>
      <c r="C336" s="48"/>
      <c r="D336" s="48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</row>
    <row r="337" spans="1:64" ht="15">
      <c r="A337" s="54"/>
      <c r="B337" s="48"/>
      <c r="C337" s="48"/>
      <c r="D337" s="48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</row>
    <row r="338" spans="1:64" ht="15">
      <c r="A338" s="54"/>
      <c r="B338" s="48"/>
      <c r="C338" s="48"/>
      <c r="D338" s="48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</row>
    <row r="339" spans="1:64" ht="15">
      <c r="A339" s="54"/>
      <c r="B339" s="48"/>
      <c r="C339" s="48"/>
      <c r="D339" s="48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</row>
    <row r="340" spans="1:64" ht="15">
      <c r="A340" s="54"/>
      <c r="B340" s="48"/>
      <c r="C340" s="48"/>
      <c r="D340" s="48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</row>
    <row r="341" spans="1:64" ht="15">
      <c r="A341" s="54"/>
      <c r="B341" s="48"/>
      <c r="C341" s="48"/>
      <c r="D341" s="48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</row>
    <row r="342" spans="1:64" ht="15">
      <c r="A342" s="54"/>
      <c r="B342" s="48"/>
      <c r="C342" s="48"/>
      <c r="D342" s="48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</row>
    <row r="343" spans="1:64" ht="15">
      <c r="A343" s="54"/>
      <c r="B343" s="48"/>
      <c r="C343" s="48"/>
      <c r="D343" s="48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</row>
    <row r="344" spans="1:64" ht="15">
      <c r="A344" s="54"/>
      <c r="B344" s="48"/>
      <c r="C344" s="48"/>
      <c r="D344" s="48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</row>
    <row r="345" spans="1:64" ht="15">
      <c r="A345" s="54"/>
      <c r="B345" s="48"/>
      <c r="C345" s="48"/>
      <c r="D345" s="48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</row>
    <row r="346" spans="1:64" ht="15">
      <c r="A346" s="54"/>
      <c r="B346" s="48"/>
      <c r="C346" s="48"/>
      <c r="D346" s="48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</row>
    <row r="347" spans="1:64" ht="15">
      <c r="A347" s="54"/>
      <c r="B347" s="48"/>
      <c r="C347" s="48"/>
      <c r="D347" s="48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</row>
    <row r="348" spans="1:64" ht="15">
      <c r="A348" s="54"/>
      <c r="B348" s="48"/>
      <c r="C348" s="48"/>
      <c r="D348" s="48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</row>
    <row r="349" spans="1:64" ht="15">
      <c r="A349" s="54"/>
      <c r="B349" s="48"/>
      <c r="C349" s="48"/>
      <c r="D349" s="48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</row>
    <row r="350" spans="1:64" ht="15">
      <c r="A350" s="54"/>
      <c r="B350" s="48"/>
      <c r="C350" s="48"/>
      <c r="D350" s="48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</row>
    <row r="351" spans="1:64" ht="15">
      <c r="A351" s="54"/>
      <c r="B351" s="48"/>
      <c r="C351" s="48"/>
      <c r="D351" s="48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</row>
    <row r="352" spans="1:64" ht="15">
      <c r="A352" s="54"/>
      <c r="B352" s="48"/>
      <c r="C352" s="48"/>
      <c r="D352" s="48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</row>
    <row r="353" spans="1:64" ht="15">
      <c r="A353" s="54"/>
      <c r="B353" s="48"/>
      <c r="C353" s="48"/>
      <c r="D353" s="48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</row>
    <row r="354" spans="1:64" ht="15">
      <c r="A354" s="54"/>
      <c r="B354" s="48"/>
      <c r="C354" s="48"/>
      <c r="D354" s="48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</row>
    <row r="355" spans="1:64" ht="15">
      <c r="A355" s="54"/>
      <c r="B355" s="48"/>
      <c r="C355" s="48"/>
      <c r="D355" s="48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</row>
    <row r="356" spans="1:64" ht="15">
      <c r="A356" s="54"/>
      <c r="B356" s="48"/>
      <c r="C356" s="48"/>
      <c r="D356" s="48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</row>
    <row r="357" spans="1:64" ht="15">
      <c r="A357" s="54"/>
      <c r="B357" s="48"/>
      <c r="C357" s="48"/>
      <c r="D357" s="48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</row>
    <row r="358" spans="1:64" ht="15">
      <c r="A358" s="54"/>
      <c r="B358" s="48"/>
      <c r="C358" s="48"/>
      <c r="D358" s="48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</row>
    <row r="359" spans="1:64" ht="15">
      <c r="A359" s="54"/>
      <c r="B359" s="48"/>
      <c r="C359" s="48"/>
      <c r="D359" s="48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</row>
    <row r="360" spans="1:64" ht="15">
      <c r="A360" s="54"/>
      <c r="B360" s="48"/>
      <c r="C360" s="48"/>
      <c r="D360" s="48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</row>
    <row r="361" spans="1:64" ht="15">
      <c r="A361" s="54"/>
      <c r="B361" s="48"/>
      <c r="C361" s="48"/>
      <c r="D361" s="48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</row>
    <row r="362" spans="1:64" ht="15">
      <c r="A362" s="54"/>
      <c r="B362" s="48"/>
      <c r="C362" s="48"/>
      <c r="D362" s="48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</row>
    <row r="363" spans="1:64" ht="15">
      <c r="A363" s="54"/>
      <c r="B363" s="48"/>
      <c r="C363" s="48"/>
      <c r="D363" s="48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</row>
    <row r="364" spans="1:64" ht="15">
      <c r="A364" s="54"/>
      <c r="B364" s="48"/>
      <c r="C364" s="48"/>
      <c r="D364" s="48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</row>
    <row r="365" spans="1:64" ht="15">
      <c r="A365" s="54"/>
      <c r="B365" s="48"/>
      <c r="C365" s="48"/>
      <c r="D365" s="48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</row>
    <row r="366" spans="1:64" ht="15">
      <c r="A366" s="54"/>
      <c r="B366" s="48"/>
      <c r="C366" s="48"/>
      <c r="D366" s="48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</row>
    <row r="367" spans="1:64" ht="15">
      <c r="A367" s="54"/>
      <c r="B367" s="48"/>
      <c r="C367" s="48"/>
      <c r="D367" s="48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</row>
    <row r="368" spans="1:64" ht="15">
      <c r="A368" s="54"/>
      <c r="B368" s="48"/>
      <c r="C368" s="48"/>
      <c r="D368" s="48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</row>
    <row r="369" spans="1:64" ht="15">
      <c r="A369" s="54"/>
      <c r="B369" s="48"/>
      <c r="C369" s="48"/>
      <c r="D369" s="48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</row>
    <row r="370" spans="1:64" ht="15">
      <c r="A370" s="54"/>
      <c r="B370" s="48"/>
      <c r="C370" s="48"/>
      <c r="D370" s="48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</row>
    <row r="371" spans="1:64" ht="15">
      <c r="A371" s="54"/>
      <c r="B371" s="48"/>
      <c r="C371" s="48"/>
      <c r="D371" s="48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</row>
    <row r="372" spans="1:64" ht="15">
      <c r="A372" s="54"/>
      <c r="B372" s="48"/>
      <c r="C372" s="48"/>
      <c r="D372" s="48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</row>
    <row r="373" spans="1:64" ht="15">
      <c r="A373" s="54"/>
      <c r="B373" s="48"/>
      <c r="C373" s="48"/>
      <c r="D373" s="48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</row>
    <row r="374" spans="1:64" ht="15">
      <c r="A374" s="54"/>
      <c r="B374" s="48"/>
      <c r="C374" s="48"/>
      <c r="D374" s="48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</row>
    <row r="375" spans="1:64" ht="15">
      <c r="A375" s="54"/>
      <c r="B375" s="48"/>
      <c r="C375" s="48"/>
      <c r="D375" s="48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</row>
    <row r="376" spans="1:64" ht="15">
      <c r="A376" s="54"/>
      <c r="B376" s="48"/>
      <c r="C376" s="48"/>
      <c r="D376" s="48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</row>
    <row r="377" spans="1:64" ht="15">
      <c r="A377" s="54"/>
      <c r="B377" s="48"/>
      <c r="C377" s="48"/>
      <c r="D377" s="48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</row>
    <row r="378" spans="1:64" ht="15">
      <c r="A378" s="54"/>
      <c r="B378" s="48"/>
      <c r="C378" s="48"/>
      <c r="D378" s="48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</row>
    <row r="379" spans="1:64" ht="15">
      <c r="A379" s="54"/>
      <c r="B379" s="48"/>
      <c r="C379" s="48"/>
      <c r="D379" s="48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</row>
    <row r="380" spans="1:64" ht="15">
      <c r="A380" s="54"/>
      <c r="B380" s="48"/>
      <c r="C380" s="48"/>
      <c r="D380" s="48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</row>
    <row r="381" spans="1:64" ht="15">
      <c r="A381" s="54"/>
      <c r="B381" s="48"/>
      <c r="C381" s="48"/>
      <c r="D381" s="48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</row>
    <row r="382" spans="1:64" ht="15">
      <c r="A382" s="54"/>
      <c r="B382" s="48"/>
      <c r="C382" s="48"/>
      <c r="D382" s="48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</row>
    <row r="383" spans="1:64" ht="15">
      <c r="A383" s="54"/>
      <c r="B383" s="48"/>
      <c r="C383" s="48"/>
      <c r="D383" s="48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</row>
    <row r="384" spans="1:64" ht="15">
      <c r="A384" s="54"/>
      <c r="B384" s="48"/>
      <c r="C384" s="48"/>
      <c r="D384" s="48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</row>
    <row r="385" spans="1:64" ht="15">
      <c r="A385" s="54"/>
      <c r="B385" s="48"/>
      <c r="C385" s="48"/>
      <c r="D385" s="48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</row>
    <row r="386" spans="1:64" ht="15">
      <c r="A386" s="54"/>
      <c r="B386" s="48"/>
      <c r="C386" s="48"/>
      <c r="D386" s="48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</row>
    <row r="387" spans="1:64" ht="15">
      <c r="A387" s="54"/>
      <c r="B387" s="48"/>
      <c r="C387" s="48"/>
      <c r="D387" s="48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</row>
    <row r="388" spans="1:64" ht="15">
      <c r="A388" s="54"/>
      <c r="B388" s="48"/>
      <c r="C388" s="48"/>
      <c r="D388" s="48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</row>
    <row r="389" spans="1:64" ht="15">
      <c r="A389" s="54"/>
      <c r="B389" s="48"/>
      <c r="C389" s="48"/>
      <c r="D389" s="48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</row>
    <row r="390" spans="1:64" ht="15">
      <c r="A390" s="54"/>
      <c r="B390" s="48"/>
      <c r="C390" s="48"/>
      <c r="D390" s="48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</row>
    <row r="391" spans="1:64" ht="15">
      <c r="A391" s="54"/>
      <c r="B391" s="48"/>
      <c r="C391" s="48"/>
      <c r="D391" s="48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</row>
    <row r="392" spans="1:64" ht="15">
      <c r="A392" s="54"/>
      <c r="B392" s="48"/>
      <c r="C392" s="48"/>
      <c r="D392" s="48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</row>
    <row r="393" spans="1:64" ht="15">
      <c r="A393" s="54"/>
      <c r="B393" s="48"/>
      <c r="C393" s="48"/>
      <c r="D393" s="48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</row>
    <row r="394" spans="1:64" ht="15">
      <c r="A394" s="54"/>
      <c r="B394" s="48"/>
      <c r="C394" s="48"/>
      <c r="D394" s="48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</row>
    <row r="395" spans="1:64" ht="15">
      <c r="A395" s="54"/>
      <c r="B395" s="48"/>
      <c r="C395" s="48"/>
      <c r="D395" s="48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</row>
    <row r="396" spans="1:64" ht="15">
      <c r="A396" s="54"/>
      <c r="B396" s="48"/>
      <c r="C396" s="48"/>
      <c r="D396" s="48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</row>
    <row r="397" spans="1:64" ht="15">
      <c r="A397" s="54"/>
      <c r="B397" s="48"/>
      <c r="C397" s="48"/>
      <c r="D397" s="48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</row>
    <row r="398" spans="1:64" ht="15">
      <c r="A398" s="54"/>
      <c r="B398" s="48"/>
      <c r="C398" s="48"/>
      <c r="D398" s="48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</row>
    <row r="399" spans="1:64" ht="15">
      <c r="A399" s="54"/>
      <c r="B399" s="48"/>
      <c r="C399" s="48"/>
      <c r="D399" s="48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</row>
    <row r="400" spans="1:64" ht="15">
      <c r="A400" s="54"/>
      <c r="B400" s="48"/>
      <c r="C400" s="48"/>
      <c r="D400" s="48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</row>
    <row r="401" spans="1:64" ht="15">
      <c r="A401" s="54"/>
      <c r="B401" s="48"/>
      <c r="C401" s="48"/>
      <c r="D401" s="48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</row>
    <row r="402" spans="1:64" ht="15">
      <c r="A402" s="54"/>
      <c r="B402" s="48"/>
      <c r="C402" s="48"/>
      <c r="D402" s="48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</row>
    <row r="403" spans="1:64" ht="15">
      <c r="A403" s="54"/>
      <c r="B403" s="48"/>
      <c r="C403" s="48"/>
      <c r="D403" s="48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</row>
    <row r="404" spans="1:64" ht="15">
      <c r="A404" s="54"/>
      <c r="B404" s="48"/>
      <c r="C404" s="48"/>
      <c r="D404" s="48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</row>
    <row r="405" spans="1:64" ht="15">
      <c r="A405" s="54"/>
      <c r="B405" s="48"/>
      <c r="C405" s="48"/>
      <c r="D405" s="48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</row>
    <row r="406" spans="1:64" ht="15">
      <c r="A406" s="54"/>
      <c r="B406" s="48"/>
      <c r="C406" s="48"/>
      <c r="D406" s="48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</row>
    <row r="407" spans="1:64" ht="15">
      <c r="A407" s="54"/>
      <c r="B407" s="48"/>
      <c r="C407" s="48"/>
      <c r="D407" s="48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</row>
    <row r="408" spans="1:64" ht="15">
      <c r="A408" s="54"/>
      <c r="B408" s="48"/>
      <c r="C408" s="48"/>
      <c r="D408" s="48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</row>
    <row r="409" spans="1:64" ht="15">
      <c r="A409" s="54"/>
      <c r="B409" s="48"/>
      <c r="C409" s="48"/>
      <c r="D409" s="48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</row>
    <row r="410" spans="1:64" ht="15">
      <c r="A410" s="54"/>
      <c r="B410" s="48"/>
      <c r="C410" s="48"/>
      <c r="D410" s="48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</row>
    <row r="411" spans="1:64" ht="15">
      <c r="A411" s="54"/>
      <c r="B411" s="48"/>
      <c r="C411" s="48"/>
      <c r="D411" s="48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</row>
    <row r="412" spans="1:64" ht="15">
      <c r="A412" s="54"/>
      <c r="B412" s="48"/>
      <c r="C412" s="48"/>
      <c r="D412" s="48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</row>
    <row r="413" spans="1:64" ht="15">
      <c r="A413" s="54"/>
      <c r="B413" s="48"/>
      <c r="C413" s="48"/>
      <c r="D413" s="48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</row>
    <row r="414" spans="1:64" ht="15">
      <c r="A414" s="54"/>
      <c r="B414" s="48"/>
      <c r="C414" s="48"/>
      <c r="D414" s="48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</row>
    <row r="415" spans="1:64" ht="15">
      <c r="A415" s="54"/>
      <c r="B415" s="48"/>
      <c r="C415" s="48"/>
      <c r="D415" s="48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</row>
    <row r="416" spans="1:64" ht="15">
      <c r="A416" s="54"/>
      <c r="B416" s="48"/>
      <c r="C416" s="48"/>
      <c r="D416" s="48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</row>
    <row r="417" spans="1:64" ht="15">
      <c r="A417" s="54"/>
      <c r="B417" s="48"/>
      <c r="C417" s="48"/>
      <c r="D417" s="48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</row>
    <row r="418" spans="1:64" ht="15">
      <c r="A418" s="54"/>
      <c r="B418" s="48"/>
      <c r="C418" s="48"/>
      <c r="D418" s="48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</row>
    <row r="419" spans="1:64" ht="15">
      <c r="A419" s="54"/>
      <c r="B419" s="48"/>
      <c r="C419" s="48"/>
      <c r="D419" s="48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</row>
    <row r="420" spans="1:64" ht="15">
      <c r="A420" s="54"/>
      <c r="B420" s="48"/>
      <c r="C420" s="48"/>
      <c r="D420" s="48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</row>
    <row r="421" spans="1:64" ht="15">
      <c r="A421" s="54"/>
      <c r="B421" s="48"/>
      <c r="C421" s="48"/>
      <c r="D421" s="48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</row>
    <row r="422" spans="1:64" ht="15">
      <c r="A422" s="54"/>
      <c r="B422" s="48"/>
      <c r="C422" s="48"/>
      <c r="D422" s="48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</row>
    <row r="423" spans="1:64" ht="15">
      <c r="A423" s="54"/>
      <c r="B423" s="48"/>
      <c r="C423" s="48"/>
      <c r="D423" s="48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</row>
    <row r="424" spans="1:64" ht="15">
      <c r="A424" s="54"/>
      <c r="B424" s="48"/>
      <c r="C424" s="48"/>
      <c r="D424" s="48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</row>
    <row r="425" spans="1:64" ht="15">
      <c r="A425" s="54"/>
      <c r="B425" s="48"/>
      <c r="C425" s="48"/>
      <c r="D425" s="48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</row>
    <row r="426" spans="1:64" ht="15">
      <c r="A426" s="54"/>
      <c r="B426" s="48"/>
      <c r="C426" s="48"/>
      <c r="D426" s="48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</row>
    <row r="427" spans="1:64" ht="15">
      <c r="A427" s="54"/>
      <c r="B427" s="48"/>
      <c r="C427" s="48"/>
      <c r="D427" s="48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</row>
    <row r="428" spans="1:64" ht="15">
      <c r="A428" s="54"/>
      <c r="B428" s="48"/>
      <c r="C428" s="48"/>
      <c r="D428" s="48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</row>
    <row r="429" spans="1:64" ht="15">
      <c r="A429" s="54"/>
      <c r="B429" s="48"/>
      <c r="C429" s="48"/>
      <c r="D429" s="48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</row>
    <row r="430" spans="1:64" ht="15">
      <c r="A430" s="54"/>
      <c r="B430" s="48"/>
      <c r="C430" s="48"/>
      <c r="D430" s="48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</row>
    <row r="431" spans="1:64" ht="15">
      <c r="A431" s="54"/>
      <c r="B431" s="48"/>
      <c r="C431" s="48"/>
      <c r="D431" s="48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</row>
    <row r="432" spans="1:64" ht="15">
      <c r="A432" s="54"/>
      <c r="B432" s="48"/>
      <c r="C432" s="48"/>
      <c r="D432" s="48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</row>
    <row r="433" spans="1:64" ht="15">
      <c r="A433" s="54"/>
      <c r="B433" s="48"/>
      <c r="C433" s="48"/>
      <c r="D433" s="48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</row>
    <row r="434" spans="1:64" ht="15">
      <c r="A434" s="54"/>
      <c r="B434" s="48"/>
      <c r="C434" s="48"/>
      <c r="D434" s="48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</row>
    <row r="435" spans="1:64" ht="15">
      <c r="A435" s="54"/>
      <c r="B435" s="48"/>
      <c r="C435" s="48"/>
      <c r="D435" s="48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</row>
    <row r="436" spans="1:64" ht="15">
      <c r="A436" s="54"/>
      <c r="B436" s="48"/>
      <c r="C436" s="48"/>
      <c r="D436" s="48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</row>
    <row r="437" spans="1:64" ht="15">
      <c r="A437" s="54"/>
      <c r="B437" s="48"/>
      <c r="C437" s="48"/>
      <c r="D437" s="48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</row>
    <row r="438" spans="1:64" ht="15">
      <c r="A438" s="54"/>
      <c r="B438" s="48"/>
      <c r="C438" s="48"/>
      <c r="D438" s="48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</row>
    <row r="439" spans="1:64" ht="15">
      <c r="A439" s="54"/>
      <c r="B439" s="48"/>
      <c r="C439" s="48"/>
      <c r="D439" s="48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</row>
    <row r="440" spans="1:64" ht="15">
      <c r="A440" s="54"/>
      <c r="B440" s="48"/>
      <c r="C440" s="48"/>
      <c r="D440" s="48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</row>
    <row r="441" spans="1:64" ht="15">
      <c r="A441" s="54"/>
      <c r="B441" s="48"/>
      <c r="C441" s="48"/>
      <c r="D441" s="48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</row>
    <row r="442" spans="1:64" ht="15">
      <c r="A442" s="54"/>
      <c r="B442" s="48"/>
      <c r="C442" s="48"/>
      <c r="D442" s="48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</row>
    <row r="443" spans="1:64" ht="15">
      <c r="A443" s="54"/>
      <c r="B443" s="48"/>
      <c r="C443" s="48"/>
      <c r="D443" s="48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</row>
    <row r="444" spans="1:64" ht="15">
      <c r="A444" s="54"/>
      <c r="B444" s="48"/>
      <c r="C444" s="48"/>
      <c r="D444" s="48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</row>
    <row r="445" spans="1:64" ht="15">
      <c r="A445" s="54"/>
      <c r="B445" s="48"/>
      <c r="C445" s="48"/>
      <c r="D445" s="48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</row>
    <row r="446" spans="1:64" ht="15">
      <c r="A446" s="54"/>
      <c r="B446" s="48"/>
      <c r="C446" s="48"/>
      <c r="D446" s="48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</row>
    <row r="447" spans="1:64" ht="15">
      <c r="A447" s="54"/>
      <c r="B447" s="48"/>
      <c r="C447" s="48"/>
      <c r="D447" s="48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</row>
    <row r="448" spans="1:64" ht="15">
      <c r="A448" s="54"/>
      <c r="B448" s="48"/>
      <c r="C448" s="48"/>
      <c r="D448" s="48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</row>
    <row r="449" spans="1:64" ht="15">
      <c r="A449" s="54"/>
      <c r="B449" s="48"/>
      <c r="C449" s="48"/>
      <c r="D449" s="48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</row>
    <row r="450" spans="1:64" ht="15">
      <c r="A450" s="54"/>
      <c r="B450" s="48"/>
      <c r="C450" s="48"/>
      <c r="D450" s="48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</row>
    <row r="451" spans="1:64" ht="15">
      <c r="A451" s="54"/>
      <c r="B451" s="48"/>
      <c r="C451" s="48"/>
      <c r="D451" s="48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</row>
    <row r="452" spans="1:64" ht="15">
      <c r="A452" s="54"/>
      <c r="B452" s="48"/>
      <c r="C452" s="48"/>
      <c r="D452" s="48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</row>
    <row r="453" spans="1:64" ht="15">
      <c r="A453" s="54"/>
      <c r="B453" s="48"/>
      <c r="C453" s="48"/>
      <c r="D453" s="48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</row>
    <row r="454" spans="1:64" ht="15">
      <c r="A454" s="54"/>
      <c r="B454" s="48"/>
      <c r="C454" s="48"/>
      <c r="D454" s="48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</row>
    <row r="455" spans="1:64" ht="15">
      <c r="A455" s="54"/>
      <c r="B455" s="48"/>
      <c r="C455" s="48"/>
      <c r="D455" s="48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</row>
    <row r="456" spans="1:64" ht="15">
      <c r="A456" s="54"/>
      <c r="B456" s="48"/>
      <c r="C456" s="48"/>
      <c r="D456" s="48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</row>
    <row r="457" spans="1:64" ht="15">
      <c r="A457" s="54"/>
      <c r="B457" s="48"/>
      <c r="C457" s="48"/>
      <c r="D457" s="48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</row>
    <row r="458" spans="1:64" ht="15">
      <c r="A458" s="54"/>
      <c r="B458" s="48"/>
      <c r="C458" s="48"/>
      <c r="D458" s="48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</row>
    <row r="459" spans="1:64" ht="15">
      <c r="A459" s="54"/>
      <c r="B459" s="48"/>
      <c r="C459" s="48"/>
      <c r="D459" s="48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</row>
    <row r="460" spans="1:64" ht="15">
      <c r="A460" s="54"/>
      <c r="B460" s="48"/>
      <c r="C460" s="48"/>
      <c r="D460" s="48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</row>
    <row r="461" spans="1:64" ht="15">
      <c r="A461" s="54"/>
      <c r="B461" s="48"/>
      <c r="C461" s="48"/>
      <c r="D461" s="48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</row>
    <row r="462" spans="1:64" ht="15">
      <c r="A462" s="54"/>
      <c r="B462" s="48"/>
      <c r="C462" s="48"/>
      <c r="D462" s="48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</row>
    <row r="463" spans="1:64" ht="15">
      <c r="A463" s="54"/>
      <c r="B463" s="48"/>
      <c r="C463" s="48"/>
      <c r="D463" s="48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</row>
    <row r="464" spans="1:64" ht="15">
      <c r="A464" s="54"/>
      <c r="B464" s="48"/>
      <c r="C464" s="48"/>
      <c r="D464" s="48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</row>
    <row r="465" spans="1:64" ht="15">
      <c r="A465" s="54"/>
      <c r="B465" s="48"/>
      <c r="C465" s="48"/>
      <c r="D465" s="48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</row>
    <row r="466" spans="1:64" ht="15">
      <c r="A466" s="54"/>
      <c r="B466" s="48"/>
      <c r="C466" s="48"/>
      <c r="D466" s="48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</row>
    <row r="467" spans="1:64" ht="15">
      <c r="A467" s="54"/>
      <c r="B467" s="48"/>
      <c r="C467" s="48"/>
      <c r="D467" s="48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</row>
    <row r="468" spans="1:64" ht="15">
      <c r="A468" s="54"/>
      <c r="B468" s="48"/>
      <c r="C468" s="48"/>
      <c r="D468" s="48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</row>
    <row r="469" spans="1:64" ht="15">
      <c r="A469" s="54"/>
      <c r="B469" s="48"/>
      <c r="C469" s="48"/>
      <c r="D469" s="48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</row>
    <row r="470" spans="1:64" ht="15">
      <c r="A470" s="54"/>
      <c r="B470" s="48"/>
      <c r="C470" s="48"/>
      <c r="D470" s="48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</row>
    <row r="471" spans="1:64" ht="15">
      <c r="A471" s="54"/>
      <c r="B471" s="48"/>
      <c r="C471" s="48"/>
      <c r="D471" s="48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</row>
    <row r="472" spans="1:64" ht="15">
      <c r="A472" s="54"/>
      <c r="B472" s="48"/>
      <c r="C472" s="48"/>
      <c r="D472" s="48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</row>
    <row r="473" spans="1:64" ht="15">
      <c r="A473" s="54"/>
      <c r="B473" s="48"/>
      <c r="C473" s="48"/>
      <c r="D473" s="48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</row>
    <row r="474" spans="1:64" ht="15">
      <c r="A474" s="54"/>
      <c r="B474" s="48"/>
      <c r="C474" s="48"/>
      <c r="D474" s="48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</row>
    <row r="475" spans="1:64" ht="15">
      <c r="A475" s="54"/>
      <c r="B475" s="48"/>
      <c r="C475" s="48"/>
      <c r="D475" s="48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</row>
    <row r="476" spans="1:64" ht="15">
      <c r="A476" s="54"/>
      <c r="B476" s="48"/>
      <c r="C476" s="48"/>
      <c r="D476" s="48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</row>
    <row r="477" spans="1:64" ht="15">
      <c r="A477" s="54"/>
      <c r="B477" s="48"/>
      <c r="C477" s="48"/>
      <c r="D477" s="48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</row>
    <row r="478" spans="1:64" ht="15">
      <c r="A478" s="54"/>
      <c r="B478" s="48"/>
      <c r="C478" s="48"/>
      <c r="D478" s="48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</row>
    <row r="479" spans="1:64" ht="15">
      <c r="A479" s="54"/>
      <c r="B479" s="48"/>
      <c r="C479" s="48"/>
      <c r="D479" s="48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</row>
    <row r="480" spans="1:64" ht="15">
      <c r="A480" s="54"/>
      <c r="B480" s="48"/>
      <c r="C480" s="48"/>
      <c r="D480" s="48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</row>
    <row r="481" spans="1:64" ht="15">
      <c r="A481" s="54"/>
      <c r="B481" s="48"/>
      <c r="C481" s="48"/>
      <c r="D481" s="48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</row>
    <row r="482" spans="1:64" ht="15">
      <c r="A482" s="54"/>
      <c r="B482" s="48"/>
      <c r="C482" s="48"/>
      <c r="D482" s="48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</row>
    <row r="483" spans="1:64" ht="15">
      <c r="A483" s="54"/>
      <c r="B483" s="48"/>
      <c r="C483" s="48"/>
      <c r="D483" s="48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</row>
    <row r="484" spans="1:64" ht="15">
      <c r="A484" s="54"/>
      <c r="B484" s="48"/>
      <c r="C484" s="48"/>
      <c r="D484" s="48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</row>
    <row r="485" spans="1:64" ht="15">
      <c r="A485" s="54"/>
      <c r="B485" s="48"/>
      <c r="C485" s="48"/>
      <c r="D485" s="48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</row>
    <row r="486" spans="1:64" ht="15">
      <c r="A486" s="54"/>
      <c r="B486" s="48"/>
      <c r="C486" s="48"/>
      <c r="D486" s="48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</row>
    <row r="487" spans="1:64" ht="15">
      <c r="A487" s="54"/>
      <c r="B487" s="48"/>
      <c r="C487" s="48"/>
      <c r="D487" s="48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</row>
    <row r="488" spans="1:64" ht="15">
      <c r="A488" s="54"/>
      <c r="B488" s="48"/>
      <c r="C488" s="48"/>
      <c r="D488" s="48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</row>
    <row r="489" spans="1:64" ht="15">
      <c r="A489" s="54"/>
      <c r="B489" s="48"/>
      <c r="C489" s="48"/>
      <c r="D489" s="48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</row>
    <row r="490" spans="1:64" ht="15">
      <c r="A490" s="54"/>
      <c r="B490" s="48"/>
      <c r="C490" s="48"/>
      <c r="D490" s="48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</row>
    <row r="491" spans="1:64" ht="15">
      <c r="A491" s="54"/>
      <c r="B491" s="48"/>
      <c r="C491" s="48"/>
      <c r="D491" s="48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</row>
    <row r="492" spans="1:64" ht="15">
      <c r="A492" s="54"/>
      <c r="B492" s="48"/>
      <c r="C492" s="48"/>
      <c r="D492" s="48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</row>
    <row r="493" spans="1:64" ht="15">
      <c r="A493" s="54"/>
      <c r="B493" s="48"/>
      <c r="C493" s="48"/>
      <c r="D493" s="48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</row>
    <row r="494" spans="1:64" ht="15">
      <c r="A494" s="54"/>
      <c r="B494" s="48"/>
      <c r="C494" s="48"/>
      <c r="D494" s="48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</row>
    <row r="495" spans="1:64" ht="15">
      <c r="A495" s="54"/>
      <c r="B495" s="48"/>
      <c r="C495" s="48"/>
      <c r="D495" s="48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</row>
    <row r="496" spans="1:64" ht="15">
      <c r="A496" s="54"/>
      <c r="B496" s="48"/>
      <c r="C496" s="48"/>
      <c r="D496" s="48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</row>
    <row r="497" spans="1:64" ht="15">
      <c r="A497" s="54"/>
      <c r="B497" s="48"/>
      <c r="C497" s="48"/>
      <c r="D497" s="48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</row>
    <row r="498" spans="1:64" ht="15">
      <c r="A498" s="54"/>
      <c r="B498" s="48"/>
      <c r="C498" s="48"/>
      <c r="D498" s="48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</row>
    <row r="499" spans="1:64" ht="15">
      <c r="A499" s="54"/>
      <c r="B499" s="48"/>
      <c r="C499" s="48"/>
      <c r="D499" s="48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</row>
    <row r="500" spans="1:64" ht="15">
      <c r="A500" s="54"/>
      <c r="B500" s="48"/>
      <c r="C500" s="48"/>
      <c r="D500" s="48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</row>
    <row r="501" spans="1:64" ht="15">
      <c r="A501" s="54"/>
      <c r="B501" s="48"/>
      <c r="C501" s="48"/>
      <c r="D501" s="48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</row>
    <row r="502" spans="1:64" ht="15">
      <c r="A502" s="54"/>
      <c r="B502" s="48"/>
      <c r="C502" s="48"/>
      <c r="D502" s="48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</row>
    <row r="503" spans="1:64" ht="15">
      <c r="A503" s="54"/>
      <c r="B503" s="48"/>
      <c r="C503" s="48"/>
      <c r="D503" s="48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</row>
    <row r="504" spans="1:64" ht="15">
      <c r="A504" s="54"/>
      <c r="B504" s="48"/>
      <c r="C504" s="48"/>
      <c r="D504" s="48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</row>
    <row r="505" spans="1:64" ht="15">
      <c r="A505" s="54"/>
      <c r="B505" s="48"/>
      <c r="C505" s="48"/>
      <c r="D505" s="48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</row>
    <row r="506" spans="1:64" ht="15">
      <c r="A506" s="54"/>
      <c r="B506" s="48"/>
      <c r="C506" s="48"/>
      <c r="D506" s="48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</row>
    <row r="507" spans="1:64" ht="15">
      <c r="A507" s="54"/>
      <c r="B507" s="48"/>
      <c r="C507" s="48"/>
      <c r="D507" s="48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</row>
    <row r="508" spans="1:64" ht="15">
      <c r="A508" s="54"/>
      <c r="B508" s="48"/>
      <c r="C508" s="48"/>
      <c r="D508" s="48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</row>
    <row r="509" spans="1:64" ht="15">
      <c r="A509" s="54"/>
      <c r="B509" s="48"/>
      <c r="C509" s="48"/>
      <c r="D509" s="48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</row>
    <row r="510" spans="1:64" ht="15">
      <c r="A510" s="54"/>
      <c r="B510" s="48"/>
      <c r="C510" s="48"/>
      <c r="D510" s="48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</row>
    <row r="511" spans="1:64" ht="15">
      <c r="A511" s="54"/>
      <c r="B511" s="48"/>
      <c r="C511" s="48"/>
      <c r="D511" s="48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</row>
    <row r="512" spans="1:64" ht="15">
      <c r="A512" s="54"/>
      <c r="B512" s="48"/>
      <c r="C512" s="48"/>
      <c r="D512" s="48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</row>
    <row r="513" spans="1:64" ht="15">
      <c r="A513" s="54"/>
      <c r="B513" s="48"/>
      <c r="C513" s="48"/>
      <c r="D513" s="48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</row>
    <row r="514" spans="1:64" ht="15">
      <c r="A514" s="54"/>
      <c r="B514" s="48"/>
      <c r="C514" s="48"/>
      <c r="D514" s="48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</row>
    <row r="515" spans="1:64" ht="15">
      <c r="A515" s="54"/>
      <c r="B515" s="48"/>
      <c r="C515" s="48"/>
      <c r="D515" s="48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</row>
    <row r="516" spans="1:64" ht="15">
      <c r="A516" s="54"/>
      <c r="B516" s="48"/>
      <c r="C516" s="48"/>
      <c r="D516" s="48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</row>
    <row r="517" spans="1:64" ht="15">
      <c r="A517" s="54"/>
      <c r="B517" s="48"/>
      <c r="C517" s="48"/>
      <c r="D517" s="48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</row>
    <row r="518" spans="1:64" ht="15">
      <c r="A518" s="54"/>
      <c r="B518" s="48"/>
      <c r="C518" s="48"/>
      <c r="D518" s="48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</row>
    <row r="519" spans="1:64" ht="15">
      <c r="A519" s="54"/>
      <c r="B519" s="48"/>
      <c r="C519" s="48"/>
      <c r="D519" s="48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</row>
    <row r="520" spans="1:64" ht="15">
      <c r="A520" s="54"/>
      <c r="B520" s="48"/>
      <c r="C520" s="48"/>
      <c r="D520" s="48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</row>
    <row r="521" spans="1:64" ht="15">
      <c r="A521" s="54"/>
      <c r="B521" s="48"/>
      <c r="C521" s="48"/>
      <c r="D521" s="48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</row>
    <row r="522" spans="1:64" ht="15">
      <c r="A522" s="54"/>
      <c r="B522" s="48"/>
      <c r="C522" s="48"/>
      <c r="D522" s="48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</row>
    <row r="523" spans="1:64" ht="15">
      <c r="A523" s="54"/>
      <c r="B523" s="48"/>
      <c r="C523" s="48"/>
      <c r="D523" s="48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</row>
    <row r="524" spans="1:64" ht="15">
      <c r="A524" s="54"/>
      <c r="B524" s="48"/>
      <c r="C524" s="48"/>
      <c r="D524" s="48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</row>
    <row r="525" spans="1:64" ht="15">
      <c r="A525" s="54"/>
      <c r="B525" s="48"/>
      <c r="C525" s="48"/>
      <c r="D525" s="48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</row>
    <row r="526" spans="1:64" ht="15">
      <c r="A526" s="54"/>
      <c r="B526" s="48"/>
      <c r="C526" s="48"/>
      <c r="D526" s="48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</row>
    <row r="527" spans="1:64" ht="15">
      <c r="A527" s="54"/>
      <c r="B527" s="48"/>
      <c r="C527" s="48"/>
      <c r="D527" s="48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</row>
    <row r="528" spans="1:64" ht="15">
      <c r="A528" s="54"/>
      <c r="B528" s="48"/>
      <c r="C528" s="48"/>
      <c r="D528" s="48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</row>
    <row r="529" spans="1:64" ht="15">
      <c r="A529" s="54"/>
      <c r="B529" s="48"/>
      <c r="C529" s="48"/>
      <c r="D529" s="48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</row>
    <row r="530" spans="1:64" ht="15">
      <c r="A530" s="54"/>
      <c r="B530" s="48"/>
      <c r="C530" s="48"/>
      <c r="D530" s="48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</row>
    <row r="531" spans="1:64" ht="15">
      <c r="A531" s="54"/>
      <c r="B531" s="48"/>
      <c r="C531" s="48"/>
      <c r="D531" s="48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</row>
    <row r="532" spans="1:64" ht="15">
      <c r="A532" s="54"/>
      <c r="B532" s="48"/>
      <c r="C532" s="48"/>
      <c r="D532" s="48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</row>
    <row r="533" spans="1:64" ht="15">
      <c r="A533" s="54"/>
      <c r="B533" s="48"/>
      <c r="C533" s="48"/>
      <c r="D533" s="48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</row>
    <row r="534" spans="1:64" ht="15">
      <c r="A534" s="54"/>
      <c r="B534" s="48"/>
      <c r="C534" s="48"/>
      <c r="D534" s="48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</row>
    <row r="535" spans="1:64" ht="15">
      <c r="A535" s="54"/>
      <c r="B535" s="48"/>
      <c r="C535" s="48"/>
      <c r="D535" s="48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</row>
    <row r="536" spans="1:64" ht="15">
      <c r="A536" s="54"/>
      <c r="B536" s="48"/>
      <c r="C536" s="48"/>
      <c r="D536" s="48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</row>
    <row r="537" spans="1:64" ht="15">
      <c r="A537" s="54"/>
      <c r="B537" s="48"/>
      <c r="C537" s="48"/>
      <c r="D537" s="48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</row>
    <row r="538" spans="1:64" ht="15">
      <c r="A538" s="54"/>
      <c r="B538" s="48"/>
      <c r="C538" s="48"/>
      <c r="D538" s="48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</row>
    <row r="539" spans="1:64" ht="15">
      <c r="A539" s="54"/>
      <c r="B539" s="48"/>
      <c r="C539" s="48"/>
      <c r="D539" s="48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</row>
    <row r="540" spans="1:64" ht="15">
      <c r="A540" s="54"/>
      <c r="B540" s="48"/>
      <c r="C540" s="48"/>
      <c r="D540" s="48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</row>
    <row r="541" spans="1:64" ht="15">
      <c r="A541" s="54"/>
      <c r="B541" s="48"/>
      <c r="C541" s="48"/>
      <c r="D541" s="48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</row>
    <row r="542" spans="1:64" ht="15">
      <c r="A542" s="54"/>
      <c r="B542" s="48"/>
      <c r="C542" s="48"/>
      <c r="D542" s="48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</row>
    <row r="543" spans="1:64" ht="15">
      <c r="A543" s="54"/>
      <c r="B543" s="48"/>
      <c r="C543" s="48"/>
      <c r="D543" s="48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</row>
    <row r="544" spans="1:64" ht="15">
      <c r="A544" s="54"/>
      <c r="B544" s="48"/>
      <c r="C544" s="48"/>
      <c r="D544" s="48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</row>
    <row r="545" spans="1:64" ht="15">
      <c r="A545" s="54"/>
      <c r="B545" s="48"/>
      <c r="C545" s="48"/>
      <c r="D545" s="48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</row>
    <row r="546" spans="1:64" ht="15">
      <c r="A546" s="54"/>
      <c r="B546" s="48"/>
      <c r="C546" s="48"/>
      <c r="D546" s="48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</row>
    <row r="547" spans="1:64" ht="15">
      <c r="A547" s="54"/>
      <c r="B547" s="48"/>
      <c r="C547" s="48"/>
      <c r="D547" s="48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</row>
    <row r="548" spans="1:64" ht="15">
      <c r="A548" s="54"/>
      <c r="B548" s="48"/>
      <c r="C548" s="48"/>
      <c r="D548" s="48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</row>
    <row r="549" spans="1:64" ht="15">
      <c r="A549" s="54"/>
      <c r="B549" s="48"/>
      <c r="C549" s="48"/>
      <c r="D549" s="48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</row>
    <row r="550" spans="1:64" ht="15">
      <c r="A550" s="54"/>
      <c r="B550" s="48"/>
      <c r="C550" s="48"/>
      <c r="D550" s="48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</row>
    <row r="551" spans="1:64" ht="15">
      <c r="A551" s="54"/>
      <c r="B551" s="48"/>
      <c r="C551" s="48"/>
      <c r="D551" s="48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</row>
    <row r="552" spans="1:64" ht="15">
      <c r="A552" s="54"/>
      <c r="B552" s="48"/>
      <c r="C552" s="48"/>
      <c r="D552" s="48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</row>
    <row r="553" spans="1:64" ht="15">
      <c r="A553" s="54"/>
      <c r="B553" s="48"/>
      <c r="C553" s="48"/>
      <c r="D553" s="48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</row>
    <row r="554" spans="1:64" ht="15">
      <c r="A554" s="54"/>
      <c r="B554" s="48"/>
      <c r="C554" s="48"/>
      <c r="D554" s="48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</row>
    <row r="555" spans="1:64" ht="15">
      <c r="A555" s="54"/>
      <c r="B555" s="48"/>
      <c r="C555" s="48"/>
      <c r="D555" s="48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</row>
    <row r="556" spans="1:64" ht="15">
      <c r="A556" s="54"/>
      <c r="B556" s="48"/>
      <c r="C556" s="48"/>
      <c r="D556" s="48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</row>
    <row r="557" spans="1:64" ht="15">
      <c r="A557" s="54"/>
      <c r="B557" s="48"/>
      <c r="C557" s="48"/>
      <c r="D557" s="48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</row>
    <row r="558" spans="1:64" ht="15">
      <c r="A558" s="54"/>
      <c r="B558" s="48"/>
      <c r="C558" s="48"/>
      <c r="D558" s="48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</row>
    <row r="559" spans="1:64" ht="15">
      <c r="A559" s="54"/>
      <c r="B559" s="48"/>
      <c r="C559" s="48"/>
      <c r="D559" s="48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</row>
    <row r="560" spans="1:64" ht="15">
      <c r="A560" s="54"/>
      <c r="B560" s="48"/>
      <c r="C560" s="48"/>
      <c r="D560" s="48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</row>
    <row r="561" spans="1:64" ht="15">
      <c r="A561" s="54"/>
      <c r="B561" s="48"/>
      <c r="C561" s="48"/>
      <c r="D561" s="48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</row>
    <row r="562" spans="1:64" ht="15">
      <c r="A562" s="54"/>
      <c r="B562" s="48"/>
      <c r="C562" s="48"/>
      <c r="D562" s="48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</row>
    <row r="563" spans="1:64" ht="15">
      <c r="A563" s="54"/>
      <c r="B563" s="48"/>
      <c r="C563" s="48"/>
      <c r="D563" s="48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</row>
    <row r="564" spans="1:64" ht="15">
      <c r="A564" s="54"/>
      <c r="B564" s="48"/>
      <c r="C564" s="48"/>
      <c r="D564" s="48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</row>
    <row r="565" spans="1:64" ht="15">
      <c r="A565" s="54"/>
      <c r="B565" s="48"/>
      <c r="C565" s="48"/>
      <c r="D565" s="48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</row>
    <row r="566" spans="1:64" ht="15">
      <c r="A566" s="54"/>
      <c r="B566" s="48"/>
      <c r="C566" s="48"/>
      <c r="D566" s="48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</row>
    <row r="567" spans="1:64" ht="15">
      <c r="A567" s="54"/>
      <c r="B567" s="48"/>
      <c r="C567" s="48"/>
      <c r="D567" s="48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</row>
    <row r="568" spans="1:64" ht="15">
      <c r="A568" s="54"/>
      <c r="B568" s="48"/>
      <c r="C568" s="48"/>
      <c r="D568" s="48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</row>
    <row r="569" spans="1:64" ht="15">
      <c r="A569" s="54"/>
      <c r="B569" s="48"/>
      <c r="C569" s="48"/>
      <c r="D569" s="48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</row>
    <row r="570" spans="1:64" ht="15">
      <c r="A570" s="54"/>
      <c r="B570" s="48"/>
      <c r="C570" s="48"/>
      <c r="D570" s="48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</row>
    <row r="571" spans="1:64" ht="15">
      <c r="A571" s="54"/>
      <c r="B571" s="48"/>
      <c r="C571" s="48"/>
      <c r="D571" s="48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</row>
    <row r="572" spans="1:64" ht="15">
      <c r="A572" s="54"/>
      <c r="B572" s="48"/>
      <c r="C572" s="48"/>
      <c r="D572" s="48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</row>
    <row r="573" spans="1:64" ht="15">
      <c r="A573" s="54"/>
      <c r="B573" s="48"/>
      <c r="C573" s="48"/>
      <c r="D573" s="48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</row>
    <row r="574" spans="1:64" ht="15">
      <c r="A574" s="54"/>
      <c r="B574" s="48"/>
      <c r="C574" s="48"/>
      <c r="D574" s="48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</row>
    <row r="575" spans="1:64" ht="15">
      <c r="A575" s="54"/>
      <c r="B575" s="48"/>
      <c r="C575" s="48"/>
      <c r="D575" s="48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</row>
    <row r="576" spans="1:64" ht="15">
      <c r="A576" s="54"/>
      <c r="B576" s="48"/>
      <c r="C576" s="48"/>
      <c r="D576" s="48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</row>
    <row r="577" spans="1:64" ht="15">
      <c r="A577" s="54"/>
      <c r="B577" s="48"/>
      <c r="C577" s="48"/>
      <c r="D577" s="48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</row>
    <row r="578" spans="1:64" ht="15">
      <c r="A578" s="54"/>
      <c r="B578" s="48"/>
      <c r="C578" s="48"/>
      <c r="D578" s="48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</row>
    <row r="579" spans="1:64" ht="15">
      <c r="A579" s="54"/>
      <c r="B579" s="48"/>
      <c r="C579" s="48"/>
      <c r="D579" s="48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</row>
    <row r="580" spans="1:64" ht="15">
      <c r="A580" s="54"/>
      <c r="B580" s="48"/>
      <c r="C580" s="48"/>
      <c r="D580" s="48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</row>
    <row r="581" spans="1:64" ht="15">
      <c r="A581" s="54"/>
      <c r="B581" s="48"/>
      <c r="C581" s="48"/>
      <c r="D581" s="48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</row>
    <row r="582" spans="1:64" ht="15">
      <c r="A582" s="54"/>
      <c r="B582" s="48"/>
      <c r="C582" s="48"/>
      <c r="D582" s="48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</row>
    <row r="583" spans="1:64" ht="15">
      <c r="A583" s="54"/>
      <c r="B583" s="48"/>
      <c r="C583" s="48"/>
      <c r="D583" s="48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</row>
    <row r="584" spans="1:64" ht="15">
      <c r="A584" s="54"/>
      <c r="B584" s="48"/>
      <c r="C584" s="48"/>
      <c r="D584" s="48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</row>
    <row r="585" spans="1:64" ht="15">
      <c r="A585" s="54"/>
      <c r="B585" s="48"/>
      <c r="C585" s="48"/>
      <c r="D585" s="48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</row>
    <row r="586" spans="1:64" ht="15">
      <c r="A586" s="54"/>
      <c r="B586" s="48"/>
      <c r="C586" s="48"/>
      <c r="D586" s="48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</row>
    <row r="587" spans="1:64" ht="15">
      <c r="A587" s="54"/>
      <c r="B587" s="48"/>
      <c r="C587" s="48"/>
      <c r="D587" s="48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</row>
    <row r="588" spans="1:64" ht="15">
      <c r="A588" s="54"/>
      <c r="B588" s="48"/>
      <c r="C588" s="48"/>
      <c r="D588" s="48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</row>
    <row r="589" spans="1:64" ht="15">
      <c r="A589" s="54"/>
      <c r="B589" s="48"/>
      <c r="C589" s="48"/>
      <c r="D589" s="48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</row>
    <row r="590" spans="1:64" ht="15">
      <c r="A590" s="54"/>
      <c r="B590" s="48"/>
      <c r="C590" s="48"/>
      <c r="D590" s="48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</row>
    <row r="591" spans="1:64" ht="15">
      <c r="A591" s="54"/>
      <c r="B591" s="48"/>
      <c r="C591" s="48"/>
      <c r="D591" s="48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</row>
    <row r="592" spans="1:64" ht="15">
      <c r="A592" s="54"/>
      <c r="B592" s="48"/>
      <c r="C592" s="48"/>
      <c r="D592" s="48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</row>
    <row r="593" spans="1:64" ht="15">
      <c r="A593" s="54"/>
      <c r="B593" s="48"/>
      <c r="C593" s="48"/>
      <c r="D593" s="48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</row>
    <row r="594" spans="1:64" ht="15">
      <c r="A594" s="54"/>
      <c r="B594" s="48"/>
      <c r="C594" s="48"/>
      <c r="D594" s="48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</row>
    <row r="595" spans="1:64" ht="15">
      <c r="A595" s="54"/>
      <c r="B595" s="48"/>
      <c r="C595" s="48"/>
      <c r="D595" s="48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</row>
    <row r="596" spans="1:64" ht="15">
      <c r="A596" s="54"/>
      <c r="B596" s="48"/>
      <c r="C596" s="48"/>
      <c r="D596" s="48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</row>
    <row r="597" spans="1:64" ht="15">
      <c r="A597" s="54"/>
      <c r="B597" s="48"/>
      <c r="C597" s="48"/>
      <c r="D597" s="48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</row>
    <row r="598" spans="1:64" ht="15">
      <c r="A598" s="54"/>
      <c r="B598" s="48"/>
      <c r="C598" s="48"/>
      <c r="D598" s="48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</row>
    <row r="599" spans="1:64" ht="15">
      <c r="A599" s="54"/>
      <c r="B599" s="48"/>
      <c r="C599" s="48"/>
      <c r="D599" s="48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</row>
    <row r="600" spans="1:64" ht="15">
      <c r="A600" s="54"/>
      <c r="B600" s="48"/>
      <c r="C600" s="48"/>
      <c r="D600" s="48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</row>
    <row r="601" spans="1:64" ht="15">
      <c r="A601" s="54"/>
      <c r="B601" s="48"/>
      <c r="C601" s="48"/>
      <c r="D601" s="48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</row>
    <row r="602" spans="1:64" ht="15">
      <c r="A602" s="54"/>
      <c r="B602" s="48"/>
      <c r="C602" s="48"/>
      <c r="D602" s="48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</row>
    <row r="603" spans="1:64" ht="15">
      <c r="A603" s="54"/>
      <c r="B603" s="48"/>
      <c r="C603" s="48"/>
      <c r="D603" s="48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</row>
    <row r="604" spans="1:64" ht="15">
      <c r="A604" s="54"/>
      <c r="B604" s="48"/>
      <c r="C604" s="48"/>
      <c r="D604" s="48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</row>
    <row r="605" spans="1:64" ht="15">
      <c r="A605" s="54"/>
      <c r="B605" s="48"/>
      <c r="C605" s="48"/>
      <c r="D605" s="48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</row>
    <row r="606" spans="1:64" ht="15">
      <c r="A606" s="54"/>
      <c r="B606" s="48"/>
      <c r="C606" s="48"/>
      <c r="D606" s="48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</row>
    <row r="607" spans="1:64" ht="15">
      <c r="A607" s="54"/>
      <c r="B607" s="48"/>
      <c r="C607" s="48"/>
      <c r="D607" s="48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</row>
    <row r="608" spans="1:64" ht="15">
      <c r="A608" s="54"/>
      <c r="B608" s="48"/>
      <c r="C608" s="48"/>
      <c r="D608" s="48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</row>
    <row r="609" spans="1:64" ht="15">
      <c r="A609" s="54"/>
      <c r="B609" s="48"/>
      <c r="C609" s="48"/>
      <c r="D609" s="48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</row>
    <row r="610" spans="1:64" ht="15">
      <c r="A610" s="54"/>
      <c r="B610" s="48"/>
      <c r="C610" s="48"/>
      <c r="D610" s="48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</row>
    <row r="611" spans="1:64" ht="15">
      <c r="A611" s="54"/>
      <c r="B611" s="48"/>
      <c r="C611" s="48"/>
      <c r="D611" s="48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</row>
    <row r="612" spans="1:64" ht="15">
      <c r="A612" s="54"/>
      <c r="B612" s="48"/>
      <c r="C612" s="48"/>
      <c r="D612" s="48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</row>
    <row r="613" spans="1:64" ht="15">
      <c r="A613" s="54"/>
      <c r="B613" s="48"/>
      <c r="C613" s="48"/>
      <c r="D613" s="48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</row>
    <row r="614" spans="1:64" ht="15">
      <c r="A614" s="54"/>
      <c r="B614" s="48"/>
      <c r="C614" s="48"/>
      <c r="D614" s="48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</row>
    <row r="615" spans="1:64" ht="15">
      <c r="A615" s="54"/>
      <c r="B615" s="48"/>
      <c r="C615" s="48"/>
      <c r="D615" s="48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</row>
    <row r="616" spans="1:64" ht="15">
      <c r="A616" s="54"/>
      <c r="B616" s="48"/>
      <c r="C616" s="48"/>
      <c r="D616" s="48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</row>
    <row r="617" spans="1:64" ht="15">
      <c r="A617" s="54"/>
      <c r="B617" s="48"/>
      <c r="C617" s="48"/>
      <c r="D617" s="48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</row>
    <row r="618" spans="1:64" ht="15">
      <c r="A618" s="54"/>
      <c r="B618" s="48"/>
      <c r="C618" s="48"/>
      <c r="D618" s="48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</row>
    <row r="619" spans="1:64" ht="15">
      <c r="A619" s="54"/>
      <c r="B619" s="48"/>
      <c r="C619" s="48"/>
      <c r="D619" s="48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</row>
    <row r="620" spans="1:64" ht="15">
      <c r="A620" s="54"/>
      <c r="B620" s="48"/>
      <c r="C620" s="48"/>
      <c r="D620" s="48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</row>
    <row r="621" spans="1:64" ht="15">
      <c r="A621" s="54"/>
      <c r="B621" s="48"/>
      <c r="C621" s="48"/>
      <c r="D621" s="48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</row>
    <row r="622" spans="1:64" ht="15">
      <c r="A622" s="54"/>
      <c r="B622" s="48"/>
      <c r="C622" s="48"/>
      <c r="D622" s="48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</row>
    <row r="623" spans="1:64" ht="15">
      <c r="A623" s="54"/>
      <c r="B623" s="48"/>
      <c r="C623" s="48"/>
      <c r="D623" s="48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</row>
    <row r="624" spans="1:64" ht="15">
      <c r="A624" s="54"/>
      <c r="B624" s="48"/>
      <c r="C624" s="48"/>
      <c r="D624" s="48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</row>
    <row r="625" spans="1:64" ht="15">
      <c r="A625" s="54"/>
      <c r="B625" s="48"/>
      <c r="C625" s="48"/>
      <c r="D625" s="48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</row>
    <row r="626" spans="1:64" ht="15">
      <c r="A626" s="54"/>
      <c r="B626" s="48"/>
      <c r="C626" s="48"/>
      <c r="D626" s="48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</row>
    <row r="627" spans="1:64" ht="15">
      <c r="A627" s="54"/>
      <c r="B627" s="48"/>
      <c r="C627" s="48"/>
      <c r="D627" s="48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</row>
    <row r="628" spans="1:64" ht="15">
      <c r="A628" s="54"/>
      <c r="B628" s="48"/>
      <c r="C628" s="48"/>
      <c r="D628" s="48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</row>
    <row r="629" spans="1:64" ht="15">
      <c r="A629" s="54"/>
      <c r="B629" s="48"/>
      <c r="C629" s="48"/>
      <c r="D629" s="48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</row>
    <row r="630" spans="1:64" ht="15">
      <c r="A630" s="54"/>
      <c r="B630" s="48"/>
      <c r="C630" s="48"/>
      <c r="D630" s="48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</row>
    <row r="631" spans="1:64" ht="15">
      <c r="A631" s="54"/>
      <c r="B631" s="48"/>
      <c r="C631" s="48"/>
      <c r="D631" s="48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</row>
    <row r="632" spans="1:64" ht="15">
      <c r="A632" s="54"/>
      <c r="B632" s="48"/>
      <c r="C632" s="48"/>
      <c r="D632" s="48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</row>
    <row r="633" spans="1:64" ht="15">
      <c r="A633" s="54"/>
      <c r="B633" s="48"/>
      <c r="C633" s="48"/>
      <c r="D633" s="48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</row>
    <row r="634" spans="1:64" ht="15">
      <c r="A634" s="54"/>
      <c r="B634" s="48"/>
      <c r="C634" s="48"/>
      <c r="D634" s="48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</row>
    <row r="635" spans="1:64" ht="15">
      <c r="A635" s="54"/>
      <c r="B635" s="48"/>
      <c r="C635" s="48"/>
      <c r="D635" s="48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</row>
    <row r="636" spans="1:64" ht="15">
      <c r="A636" s="54"/>
      <c r="B636" s="48"/>
      <c r="C636" s="48"/>
      <c r="D636" s="48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</row>
    <row r="637" spans="1:64" ht="15">
      <c r="A637" s="54"/>
      <c r="B637" s="48"/>
      <c r="C637" s="48"/>
      <c r="D637" s="48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</row>
    <row r="638" spans="1:64" ht="15">
      <c r="A638" s="54"/>
      <c r="B638" s="48"/>
      <c r="C638" s="48"/>
      <c r="D638" s="48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</row>
    <row r="639" spans="1:64" ht="15">
      <c r="A639" s="54"/>
      <c r="B639" s="48"/>
      <c r="C639" s="48"/>
      <c r="D639" s="48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</row>
    <row r="640" spans="1:64" ht="15">
      <c r="A640" s="54"/>
      <c r="B640" s="48"/>
      <c r="C640" s="48"/>
      <c r="D640" s="48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</row>
    <row r="641" spans="1:64" ht="15">
      <c r="A641" s="54"/>
      <c r="B641" s="48"/>
      <c r="C641" s="48"/>
      <c r="D641" s="48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</row>
    <row r="642" spans="1:64" ht="15">
      <c r="A642" s="54"/>
      <c r="B642" s="48"/>
      <c r="C642" s="48"/>
      <c r="D642" s="48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</row>
    <row r="643" spans="1:64" ht="15">
      <c r="A643" s="54"/>
      <c r="B643" s="48"/>
      <c r="C643" s="48"/>
      <c r="D643" s="48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</row>
    <row r="644" spans="1:64" ht="15">
      <c r="A644" s="54"/>
      <c r="B644" s="48"/>
      <c r="C644" s="48"/>
      <c r="D644" s="48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</row>
    <row r="645" spans="1:64" ht="15">
      <c r="A645" s="54"/>
      <c r="B645" s="48"/>
      <c r="C645" s="48"/>
      <c r="D645" s="48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</row>
    <row r="646" spans="1:64" ht="15">
      <c r="A646" s="54"/>
      <c r="B646" s="48"/>
      <c r="C646" s="48"/>
      <c r="D646" s="48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</row>
    <row r="647" spans="1:64" ht="15">
      <c r="A647" s="54"/>
      <c r="B647" s="48"/>
      <c r="C647" s="48"/>
      <c r="D647" s="48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</row>
    <row r="648" spans="1:64" ht="15">
      <c r="A648" s="54"/>
      <c r="B648" s="48"/>
      <c r="C648" s="48"/>
      <c r="D648" s="48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</row>
    <row r="649" spans="1:64" ht="15">
      <c r="A649" s="54"/>
      <c r="B649" s="48"/>
      <c r="C649" s="48"/>
      <c r="D649" s="48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</row>
    <row r="650" spans="1:64" ht="15">
      <c r="A650" s="54"/>
      <c r="B650" s="48"/>
      <c r="C650" s="48"/>
      <c r="D650" s="48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</row>
    <row r="651" spans="1:64" ht="15">
      <c r="A651" s="54"/>
      <c r="B651" s="48"/>
      <c r="C651" s="48"/>
      <c r="D651" s="48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</row>
    <row r="652" spans="1:64" ht="15">
      <c r="A652" s="54"/>
      <c r="B652" s="48"/>
      <c r="C652" s="48"/>
      <c r="D652" s="48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</row>
    <row r="653" spans="1:64" ht="15">
      <c r="A653" s="54"/>
      <c r="B653" s="48"/>
      <c r="C653" s="48"/>
      <c r="D653" s="48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</row>
    <row r="654" spans="1:64" ht="15">
      <c r="A654" s="54"/>
      <c r="B654" s="48"/>
      <c r="C654" s="48"/>
      <c r="D654" s="48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</row>
    <row r="655" spans="1:64" ht="15">
      <c r="A655" s="54"/>
      <c r="B655" s="48"/>
      <c r="C655" s="48"/>
      <c r="D655" s="48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</row>
    <row r="656" spans="1:64" ht="15">
      <c r="A656" s="54"/>
      <c r="B656" s="48"/>
      <c r="C656" s="48"/>
      <c r="D656" s="48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</row>
    <row r="657" spans="1:64" ht="15">
      <c r="A657" s="54"/>
      <c r="B657" s="48"/>
      <c r="C657" s="48"/>
      <c r="D657" s="48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</row>
    <row r="658" spans="1:64" ht="15">
      <c r="A658" s="54"/>
      <c r="B658" s="48"/>
      <c r="C658" s="48"/>
      <c r="D658" s="48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</row>
    <row r="659" spans="1:64" ht="15">
      <c r="A659" s="54"/>
      <c r="B659" s="48"/>
      <c r="C659" s="48"/>
      <c r="D659" s="48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</row>
    <row r="660" spans="1:64" ht="15">
      <c r="A660" s="54"/>
      <c r="B660" s="48"/>
      <c r="C660" s="48"/>
      <c r="D660" s="48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</row>
    <row r="661" spans="1:64" ht="15">
      <c r="A661" s="54"/>
      <c r="B661" s="48"/>
      <c r="C661" s="48"/>
      <c r="D661" s="48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</row>
    <row r="662" spans="1:64" ht="15">
      <c r="A662" s="54"/>
      <c r="B662" s="48"/>
      <c r="C662" s="48"/>
      <c r="D662" s="48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</row>
    <row r="663" spans="1:64" ht="15">
      <c r="A663" s="54"/>
      <c r="B663" s="48"/>
      <c r="C663" s="48"/>
      <c r="D663" s="48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</row>
    <row r="664" spans="1:64" ht="15">
      <c r="A664" s="54"/>
      <c r="B664" s="48"/>
      <c r="C664" s="48"/>
      <c r="D664" s="48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</row>
    <row r="665" spans="1:64" ht="15">
      <c r="A665" s="54"/>
      <c r="B665" s="48"/>
      <c r="C665" s="48"/>
      <c r="D665" s="48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</row>
    <row r="666" spans="1:64" ht="15">
      <c r="A666" s="54"/>
      <c r="B666" s="48"/>
      <c r="C666" s="48"/>
      <c r="D666" s="48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</row>
    <row r="667" spans="1:64" ht="15">
      <c r="A667" s="54"/>
      <c r="B667" s="48"/>
      <c r="C667" s="48"/>
      <c r="D667" s="48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</row>
    <row r="668" spans="1:64" ht="15">
      <c r="A668" s="54"/>
      <c r="B668" s="48"/>
      <c r="C668" s="48"/>
      <c r="D668" s="48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</row>
    <row r="669" spans="1:64" ht="15">
      <c r="A669" s="54"/>
      <c r="B669" s="48"/>
      <c r="C669" s="48"/>
      <c r="D669" s="48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</row>
    <row r="670" spans="1:64" ht="15">
      <c r="A670" s="54"/>
      <c r="B670" s="48"/>
      <c r="C670" s="48"/>
      <c r="D670" s="48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</row>
    <row r="671" spans="1:64" ht="15">
      <c r="A671" s="54"/>
      <c r="B671" s="48"/>
      <c r="C671" s="48"/>
      <c r="D671" s="48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</row>
    <row r="672" spans="1:64" ht="15">
      <c r="A672" s="54"/>
      <c r="B672" s="48"/>
      <c r="C672" s="48"/>
      <c r="D672" s="48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</row>
    <row r="673" spans="1:64" ht="15">
      <c r="A673" s="54"/>
      <c r="B673" s="48"/>
      <c r="C673" s="48"/>
      <c r="D673" s="48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</row>
    <row r="674" spans="1:64" ht="15">
      <c r="A674" s="54"/>
      <c r="B674" s="48"/>
      <c r="C674" s="48"/>
      <c r="D674" s="48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</row>
    <row r="675" spans="1:64" ht="15">
      <c r="A675" s="54"/>
      <c r="B675" s="48"/>
      <c r="C675" s="48"/>
      <c r="D675" s="48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</row>
    <row r="676" spans="1:64" ht="15">
      <c r="A676" s="54"/>
      <c r="B676" s="48"/>
      <c r="C676" s="48"/>
      <c r="D676" s="48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</row>
    <row r="677" spans="1:64" ht="15">
      <c r="A677" s="54"/>
      <c r="B677" s="48"/>
      <c r="C677" s="48"/>
      <c r="D677" s="48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</row>
    <row r="678" spans="1:64" ht="15">
      <c r="A678" s="54"/>
      <c r="B678" s="48"/>
      <c r="C678" s="48"/>
      <c r="D678" s="48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</row>
    <row r="679" spans="1:64" ht="15">
      <c r="A679" s="54"/>
      <c r="B679" s="48"/>
      <c r="C679" s="48"/>
      <c r="D679" s="48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</row>
    <row r="680" spans="1:64" ht="15">
      <c r="A680" s="54"/>
      <c r="B680" s="48"/>
      <c r="C680" s="48"/>
      <c r="D680" s="48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</row>
    <row r="681" spans="1:64" ht="15">
      <c r="A681" s="54"/>
      <c r="B681" s="48"/>
      <c r="C681" s="48"/>
      <c r="D681" s="48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</row>
    <row r="682" spans="1:64" ht="15">
      <c r="A682" s="54"/>
      <c r="B682" s="48"/>
      <c r="C682" s="48"/>
      <c r="D682" s="48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</row>
    <row r="683" spans="1:64" ht="15">
      <c r="A683" s="54"/>
      <c r="B683" s="48"/>
      <c r="C683" s="48"/>
      <c r="D683" s="48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</row>
    <row r="684" spans="1:64" ht="15">
      <c r="A684" s="54"/>
      <c r="B684" s="48"/>
      <c r="C684" s="48"/>
      <c r="D684" s="48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</row>
    <row r="685" spans="1:64" ht="15">
      <c r="A685" s="54"/>
      <c r="B685" s="48"/>
      <c r="C685" s="48"/>
      <c r="D685" s="48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</row>
    <row r="686" spans="1:64" ht="15">
      <c r="A686" s="54"/>
      <c r="B686" s="48"/>
      <c r="C686" s="48"/>
      <c r="D686" s="48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</row>
    <row r="687" spans="1:64" ht="15">
      <c r="A687" s="54"/>
      <c r="B687" s="48"/>
      <c r="C687" s="48"/>
      <c r="D687" s="48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</row>
    <row r="688" spans="1:64" ht="15">
      <c r="A688" s="54"/>
      <c r="B688" s="48"/>
      <c r="C688" s="48"/>
      <c r="D688" s="48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</row>
    <row r="689" spans="1:64" ht="15">
      <c r="A689" s="54"/>
      <c r="B689" s="48"/>
      <c r="C689" s="48"/>
      <c r="D689" s="48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</row>
    <row r="690" spans="1:64" ht="15">
      <c r="A690" s="54"/>
      <c r="B690" s="48"/>
      <c r="C690" s="48"/>
      <c r="D690" s="48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</row>
    <row r="691" spans="1:64" ht="15">
      <c r="A691" s="54"/>
      <c r="B691" s="48"/>
      <c r="C691" s="48"/>
      <c r="D691" s="48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</row>
    <row r="692" spans="1:64" ht="15">
      <c r="A692" s="54"/>
      <c r="B692" s="48"/>
      <c r="C692" s="48"/>
      <c r="D692" s="48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</row>
    <row r="693" spans="1:64" ht="15">
      <c r="A693" s="54"/>
      <c r="B693" s="48"/>
      <c r="C693" s="48"/>
      <c r="D693" s="48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</row>
    <row r="694" spans="1:64" ht="15">
      <c r="A694" s="54"/>
      <c r="B694" s="48"/>
      <c r="C694" s="48"/>
      <c r="D694" s="48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</row>
    <row r="695" spans="1:64" ht="15">
      <c r="A695" s="54"/>
      <c r="B695" s="48"/>
      <c r="C695" s="48"/>
      <c r="D695" s="48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</row>
    <row r="696" spans="1:64" ht="15">
      <c r="A696" s="54"/>
      <c r="B696" s="48"/>
      <c r="C696" s="48"/>
      <c r="D696" s="48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</row>
    <row r="697" spans="1:64" ht="15">
      <c r="A697" s="54"/>
      <c r="B697" s="48"/>
      <c r="C697" s="48"/>
      <c r="D697" s="48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</row>
    <row r="698" spans="1:64" ht="15">
      <c r="A698" s="54"/>
      <c r="B698" s="48"/>
      <c r="C698" s="48"/>
      <c r="D698" s="48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</row>
    <row r="699" spans="1:64" ht="15">
      <c r="A699" s="54"/>
      <c r="B699" s="48"/>
      <c r="C699" s="48"/>
      <c r="D699" s="48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</row>
    <row r="700" spans="1:64" ht="15">
      <c r="A700" s="54"/>
      <c r="B700" s="48"/>
      <c r="C700" s="48"/>
      <c r="D700" s="48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</row>
    <row r="701" spans="1:64" ht="15">
      <c r="A701" s="54"/>
      <c r="B701" s="48"/>
      <c r="C701" s="48"/>
      <c r="D701" s="48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</row>
    <row r="702" spans="1:64" ht="15">
      <c r="A702" s="54"/>
      <c r="B702" s="48"/>
      <c r="C702" s="48"/>
      <c r="D702" s="48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</row>
    <row r="703" spans="1:64" ht="15">
      <c r="A703" s="54"/>
      <c r="B703" s="48"/>
      <c r="C703" s="48"/>
      <c r="D703" s="48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</row>
    <row r="704" spans="1:64" ht="15">
      <c r="A704" s="54"/>
      <c r="B704" s="48"/>
      <c r="C704" s="48"/>
      <c r="D704" s="48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</row>
    <row r="705" spans="1:64" ht="15">
      <c r="A705" s="54"/>
      <c r="B705" s="48"/>
      <c r="C705" s="48"/>
      <c r="D705" s="48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</row>
    <row r="706" spans="1:64" ht="15">
      <c r="A706" s="54"/>
      <c r="B706" s="48"/>
      <c r="C706" s="48"/>
      <c r="D706" s="48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</row>
    <row r="707" spans="1:64" ht="15">
      <c r="A707" s="54"/>
      <c r="B707" s="48"/>
      <c r="C707" s="48"/>
      <c r="D707" s="48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</row>
    <row r="708" spans="1:64" ht="15">
      <c r="A708" s="54"/>
      <c r="B708" s="48"/>
      <c r="C708" s="48"/>
      <c r="D708" s="48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</row>
    <row r="709" spans="1:64" ht="15">
      <c r="A709" s="54"/>
      <c r="B709" s="48"/>
      <c r="C709" s="48"/>
      <c r="D709" s="48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</row>
    <row r="710" spans="1:64" ht="15">
      <c r="A710" s="54"/>
      <c r="B710" s="48"/>
      <c r="C710" s="48"/>
      <c r="D710" s="48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</row>
    <row r="711" spans="1:64" ht="15">
      <c r="A711" s="54"/>
      <c r="B711" s="48"/>
      <c r="C711" s="48"/>
      <c r="D711" s="48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</row>
    <row r="712" spans="1:64" ht="15">
      <c r="A712" s="54"/>
      <c r="B712" s="48"/>
      <c r="C712" s="48"/>
      <c r="D712" s="48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</row>
    <row r="713" spans="1:64" ht="15">
      <c r="A713" s="54"/>
      <c r="B713" s="48"/>
      <c r="C713" s="48"/>
      <c r="D713" s="48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</row>
    <row r="714" spans="1:64" ht="15">
      <c r="A714" s="54"/>
      <c r="B714" s="48"/>
      <c r="C714" s="48"/>
      <c r="D714" s="48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</row>
    <row r="715" spans="1:64" ht="15">
      <c r="A715" s="54"/>
      <c r="B715" s="48"/>
      <c r="C715" s="48"/>
      <c r="D715" s="48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</row>
    <row r="716" spans="1:64" ht="15">
      <c r="A716" s="54"/>
      <c r="B716" s="48"/>
      <c r="C716" s="48"/>
      <c r="D716" s="48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</row>
    <row r="717" spans="1:64" ht="15">
      <c r="A717" s="54"/>
      <c r="B717" s="48"/>
      <c r="C717" s="48"/>
      <c r="D717" s="48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</row>
    <row r="718" spans="1:64" ht="15">
      <c r="A718" s="54"/>
      <c r="B718" s="48"/>
      <c r="C718" s="48"/>
      <c r="D718" s="48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</row>
    <row r="719" spans="1:64" ht="15">
      <c r="A719" s="54"/>
      <c r="B719" s="48"/>
      <c r="C719" s="48"/>
      <c r="D719" s="48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</row>
    <row r="720" spans="1:64" ht="15">
      <c r="A720" s="54"/>
      <c r="B720" s="48"/>
      <c r="C720" s="48"/>
      <c r="D720" s="48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</row>
    <row r="721" spans="1:64" ht="15">
      <c r="A721" s="54"/>
      <c r="B721" s="48"/>
      <c r="C721" s="48"/>
      <c r="D721" s="48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</row>
    <row r="722" spans="1:64" ht="15">
      <c r="A722" s="54"/>
      <c r="B722" s="48"/>
      <c r="C722" s="48"/>
      <c r="D722" s="48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</row>
    <row r="723" spans="1:64" ht="15">
      <c r="A723" s="54"/>
      <c r="B723" s="48"/>
      <c r="C723" s="48"/>
      <c r="D723" s="48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</row>
    <row r="724" spans="1:64" ht="15">
      <c r="A724" s="54"/>
      <c r="B724" s="48"/>
      <c r="C724" s="48"/>
      <c r="D724" s="48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</row>
    <row r="725" spans="1:64" ht="15">
      <c r="A725" s="54"/>
      <c r="B725" s="48"/>
      <c r="C725" s="48"/>
      <c r="D725" s="48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</row>
    <row r="726" spans="1:64" ht="15">
      <c r="A726" s="54"/>
      <c r="B726" s="48"/>
      <c r="C726" s="48"/>
      <c r="D726" s="48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</row>
    <row r="727" spans="1:64" ht="15">
      <c r="A727" s="54"/>
      <c r="B727" s="48"/>
      <c r="C727" s="48"/>
      <c r="D727" s="48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</row>
    <row r="728" spans="1:64" ht="15">
      <c r="A728" s="54"/>
      <c r="B728" s="48"/>
      <c r="C728" s="48"/>
      <c r="D728" s="48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</row>
    <row r="729" spans="1:64" ht="15">
      <c r="A729" s="54"/>
      <c r="B729" s="48"/>
      <c r="C729" s="48"/>
      <c r="D729" s="48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</row>
    <row r="730" spans="1:64" ht="15">
      <c r="A730" s="54"/>
      <c r="B730" s="48"/>
      <c r="C730" s="48"/>
      <c r="D730" s="48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</row>
    <row r="731" spans="1:64" ht="15">
      <c r="A731" s="54"/>
      <c r="B731" s="48"/>
      <c r="C731" s="48"/>
      <c r="D731" s="48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</row>
    <row r="732" spans="1:64" ht="15">
      <c r="A732" s="54"/>
      <c r="B732" s="48"/>
      <c r="C732" s="48"/>
      <c r="D732" s="48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</row>
    <row r="733" spans="1:64" ht="15">
      <c r="A733" s="54"/>
      <c r="B733" s="48"/>
      <c r="C733" s="48"/>
      <c r="D733" s="48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</row>
    <row r="734" spans="1:64" ht="15">
      <c r="A734" s="54"/>
      <c r="B734" s="48"/>
      <c r="C734" s="48"/>
      <c r="D734" s="48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</row>
    <row r="735" spans="1:64" ht="15">
      <c r="A735" s="54"/>
      <c r="B735" s="48"/>
      <c r="C735" s="48"/>
      <c r="D735" s="48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</row>
    <row r="736" spans="1:64" ht="15">
      <c r="A736" s="54"/>
      <c r="B736" s="48"/>
      <c r="C736" s="48"/>
      <c r="D736" s="48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</row>
    <row r="737" spans="1:64" ht="15">
      <c r="A737" s="54"/>
      <c r="B737" s="48"/>
      <c r="C737" s="48"/>
      <c r="D737" s="48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</row>
    <row r="738" spans="1:64" ht="15">
      <c r="A738" s="54"/>
      <c r="B738" s="48"/>
      <c r="C738" s="48"/>
      <c r="D738" s="48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</row>
    <row r="739" spans="1:64" ht="15">
      <c r="A739" s="54"/>
      <c r="B739" s="48"/>
      <c r="C739" s="48"/>
      <c r="D739" s="48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</row>
    <row r="740" spans="1:64" ht="15">
      <c r="A740" s="54"/>
      <c r="B740" s="48"/>
      <c r="C740" s="48"/>
      <c r="D740" s="48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</row>
    <row r="741" spans="1:64" ht="15">
      <c r="A741" s="54"/>
      <c r="B741" s="48"/>
      <c r="C741" s="48"/>
      <c r="D741" s="48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</row>
    <row r="742" spans="1:64" ht="15">
      <c r="A742" s="54"/>
      <c r="B742" s="48"/>
      <c r="C742" s="48"/>
      <c r="D742" s="48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</row>
    <row r="743" spans="1:64" ht="15">
      <c r="A743" s="54"/>
      <c r="B743" s="48"/>
      <c r="C743" s="48"/>
      <c r="D743" s="48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</row>
    <row r="744" spans="1:64" ht="15">
      <c r="A744" s="54"/>
      <c r="B744" s="48"/>
      <c r="C744" s="48"/>
      <c r="D744" s="48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</row>
    <row r="745" spans="1:64" ht="15">
      <c r="A745" s="54"/>
      <c r="B745" s="48"/>
      <c r="C745" s="48"/>
      <c r="D745" s="48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</row>
    <row r="746" spans="1:64" ht="15">
      <c r="A746" s="54"/>
      <c r="B746" s="48"/>
      <c r="C746" s="48"/>
      <c r="D746" s="48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</row>
    <row r="747" spans="1:64" ht="15">
      <c r="A747" s="54"/>
      <c r="B747" s="48"/>
      <c r="C747" s="48"/>
      <c r="D747" s="48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</row>
    <row r="748" spans="1:64" ht="15">
      <c r="A748" s="54"/>
      <c r="B748" s="48"/>
      <c r="C748" s="48"/>
      <c r="D748" s="48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</row>
    <row r="749" spans="1:64" ht="15">
      <c r="A749" s="54"/>
      <c r="B749" s="48"/>
      <c r="C749" s="48"/>
      <c r="D749" s="48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</row>
    <row r="750" spans="1:64" ht="15">
      <c r="A750" s="54"/>
      <c r="B750" s="48"/>
      <c r="C750" s="48"/>
      <c r="D750" s="48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</row>
    <row r="751" spans="1:64" ht="15">
      <c r="A751" s="54"/>
      <c r="B751" s="48"/>
      <c r="C751" s="48"/>
      <c r="D751" s="48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</row>
    <row r="752" spans="1:64" ht="15">
      <c r="A752" s="54"/>
      <c r="B752" s="48"/>
      <c r="C752" s="48"/>
      <c r="D752" s="48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</row>
    <row r="753" spans="1:64" ht="15">
      <c r="A753" s="54"/>
      <c r="B753" s="48"/>
      <c r="C753" s="48"/>
      <c r="D753" s="48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</row>
    <row r="754" spans="1:64" ht="15">
      <c r="A754" s="54"/>
      <c r="B754" s="48"/>
      <c r="C754" s="48"/>
      <c r="D754" s="48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</row>
    <row r="755" spans="1:64" ht="15">
      <c r="A755" s="54"/>
      <c r="B755" s="48"/>
      <c r="C755" s="48"/>
      <c r="D755" s="48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</row>
    <row r="756" spans="1:64" ht="15">
      <c r="A756" s="54"/>
      <c r="B756" s="48"/>
      <c r="C756" s="48"/>
      <c r="D756" s="48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</row>
    <row r="757" spans="1:64" ht="15">
      <c r="A757" s="54"/>
      <c r="B757" s="48"/>
      <c r="C757" s="48"/>
      <c r="D757" s="48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</row>
    <row r="758" spans="1:64" ht="15">
      <c r="A758" s="54"/>
      <c r="B758" s="48"/>
      <c r="C758" s="48"/>
      <c r="D758" s="48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</row>
    <row r="759" spans="1:64" ht="15">
      <c r="A759" s="54"/>
      <c r="B759" s="48"/>
      <c r="C759" s="48"/>
      <c r="D759" s="48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</row>
    <row r="760" spans="1:64" ht="15">
      <c r="A760" s="54"/>
      <c r="B760" s="48"/>
      <c r="C760" s="48"/>
      <c r="D760" s="48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</row>
    <row r="761" spans="1:64" ht="15">
      <c r="A761" s="54"/>
      <c r="B761" s="48"/>
      <c r="C761" s="48"/>
      <c r="D761" s="48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</row>
    <row r="762" spans="1:64" ht="15">
      <c r="A762" s="54"/>
      <c r="B762" s="48"/>
      <c r="C762" s="48"/>
      <c r="D762" s="48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</row>
    <row r="763" spans="1:64" ht="15">
      <c r="A763" s="54"/>
      <c r="B763" s="48"/>
      <c r="C763" s="48"/>
      <c r="D763" s="48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</row>
    <row r="764" spans="1:64" ht="15">
      <c r="A764" s="54"/>
      <c r="B764" s="48"/>
      <c r="C764" s="48"/>
      <c r="D764" s="48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</row>
    <row r="765" spans="1:64" ht="15">
      <c r="A765" s="54"/>
      <c r="B765" s="48"/>
      <c r="C765" s="48"/>
      <c r="D765" s="48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</row>
    <row r="766" spans="1:64" ht="15">
      <c r="A766" s="54"/>
      <c r="B766" s="48"/>
      <c r="C766" s="48"/>
      <c r="D766" s="48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</row>
    <row r="767" spans="1:64" ht="15">
      <c r="A767" s="54"/>
      <c r="B767" s="48"/>
      <c r="C767" s="48"/>
      <c r="D767" s="48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</row>
    <row r="768" spans="1:64" ht="15">
      <c r="A768" s="54"/>
      <c r="B768" s="48"/>
      <c r="C768" s="48"/>
      <c r="D768" s="48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</row>
    <row r="769" spans="1:64" ht="15">
      <c r="A769" s="54"/>
      <c r="B769" s="48"/>
      <c r="C769" s="48"/>
      <c r="D769" s="48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</row>
    <row r="770" spans="1:64" ht="15">
      <c r="A770" s="54"/>
      <c r="B770" s="48"/>
      <c r="C770" s="48"/>
      <c r="D770" s="48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</row>
    <row r="771" spans="1:64" ht="15">
      <c r="A771" s="54"/>
      <c r="B771" s="48"/>
      <c r="C771" s="48"/>
      <c r="D771" s="48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</row>
    <row r="772" spans="1:64" ht="15">
      <c r="A772" s="54"/>
      <c r="B772" s="48"/>
      <c r="C772" s="48"/>
      <c r="D772" s="48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</row>
    <row r="773" spans="1:64" ht="15">
      <c r="A773" s="54"/>
      <c r="B773" s="48"/>
      <c r="C773" s="48"/>
      <c r="D773" s="48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</row>
    <row r="774" spans="1:64" ht="15">
      <c r="A774" s="54"/>
      <c r="B774" s="48"/>
      <c r="C774" s="48"/>
      <c r="D774" s="48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</row>
    <row r="775" spans="1:64" ht="15">
      <c r="A775" s="54"/>
      <c r="B775" s="48"/>
      <c r="C775" s="48"/>
      <c r="D775" s="48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</row>
    <row r="776" spans="1:64" ht="15">
      <c r="A776" s="54"/>
      <c r="B776" s="48"/>
      <c r="C776" s="48"/>
      <c r="D776" s="48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</row>
    <row r="777" spans="1:64" ht="15">
      <c r="A777" s="54"/>
      <c r="B777" s="48"/>
      <c r="C777" s="48"/>
      <c r="D777" s="48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</row>
    <row r="778" spans="1:64" ht="15">
      <c r="A778" s="54"/>
      <c r="B778" s="48"/>
      <c r="C778" s="48"/>
      <c r="D778" s="48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</row>
    <row r="779" spans="1:64" ht="15">
      <c r="A779" s="54"/>
      <c r="B779" s="48"/>
      <c r="C779" s="48"/>
      <c r="D779" s="48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</row>
    <row r="780" spans="1:64" ht="15">
      <c r="A780" s="54"/>
      <c r="B780" s="48"/>
      <c r="C780" s="48"/>
      <c r="D780" s="48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</row>
    <row r="781" spans="1:64" ht="15">
      <c r="A781" s="54"/>
      <c r="B781" s="48"/>
      <c r="C781" s="48"/>
      <c r="D781" s="48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</row>
    <row r="782" spans="1:64" ht="15">
      <c r="A782" s="54"/>
      <c r="B782" s="48"/>
      <c r="C782" s="48"/>
      <c r="D782" s="48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</row>
    <row r="783" spans="1:64" ht="15">
      <c r="A783" s="54"/>
      <c r="B783" s="48"/>
      <c r="C783" s="48"/>
      <c r="D783" s="48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</row>
    <row r="784" spans="1:64" ht="15">
      <c r="A784" s="54"/>
      <c r="B784" s="48"/>
      <c r="C784" s="48"/>
      <c r="D784" s="48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</row>
    <row r="785" spans="1:64" ht="15">
      <c r="A785" s="54"/>
      <c r="B785" s="48"/>
      <c r="C785" s="48"/>
      <c r="D785" s="48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</row>
    <row r="786" spans="1:64" ht="15">
      <c r="A786" s="54"/>
      <c r="B786" s="48"/>
      <c r="C786" s="48"/>
      <c r="D786" s="48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</row>
    <row r="787" spans="1:64" ht="15">
      <c r="A787" s="54"/>
      <c r="B787" s="48"/>
      <c r="C787" s="48"/>
      <c r="D787" s="48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</row>
    <row r="788" spans="1:64" ht="15">
      <c r="A788" s="54"/>
      <c r="B788" s="48"/>
      <c r="C788" s="48"/>
      <c r="D788" s="48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</row>
    <row r="789" spans="1:64" ht="15">
      <c r="A789" s="54"/>
      <c r="B789" s="48"/>
      <c r="C789" s="48"/>
      <c r="D789" s="48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</row>
    <row r="790" spans="1:64" ht="15">
      <c r="A790" s="54"/>
      <c r="B790" s="48"/>
      <c r="C790" s="48"/>
      <c r="D790" s="48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</row>
    <row r="791" spans="1:64" ht="15">
      <c r="A791" s="54"/>
      <c r="B791" s="48"/>
      <c r="C791" s="48"/>
      <c r="D791" s="48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</row>
    <row r="792" spans="1:64" ht="15">
      <c r="A792" s="54"/>
      <c r="B792" s="48"/>
      <c r="C792" s="48"/>
      <c r="D792" s="48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</row>
    <row r="793" spans="1:64" ht="15">
      <c r="A793" s="54"/>
      <c r="B793" s="48"/>
      <c r="C793" s="48"/>
      <c r="D793" s="48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</row>
    <row r="794" spans="1:64" ht="15">
      <c r="A794" s="54"/>
      <c r="B794" s="48"/>
      <c r="C794" s="48"/>
      <c r="D794" s="48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</row>
    <row r="795" spans="1:64" ht="15">
      <c r="A795" s="54"/>
      <c r="B795" s="48"/>
      <c r="C795" s="48"/>
      <c r="D795" s="48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</row>
    <row r="796" spans="1:64" ht="15">
      <c r="A796" s="54"/>
      <c r="B796" s="48"/>
      <c r="C796" s="48"/>
      <c r="D796" s="48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</row>
    <row r="797" spans="1:64" ht="15">
      <c r="A797" s="54"/>
      <c r="B797" s="48"/>
      <c r="C797" s="48"/>
      <c r="D797" s="48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</row>
    <row r="798" spans="1:64" ht="15">
      <c r="A798" s="54"/>
      <c r="B798" s="48"/>
      <c r="C798" s="48"/>
      <c r="D798" s="48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</row>
    <row r="799" spans="1:64" ht="15">
      <c r="A799" s="54"/>
      <c r="B799" s="48"/>
      <c r="C799" s="48"/>
      <c r="D799" s="48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</row>
    <row r="800" spans="1:64" ht="15">
      <c r="A800" s="54"/>
      <c r="B800" s="48"/>
      <c r="C800" s="48"/>
      <c r="D800" s="48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</row>
    <row r="801" spans="1:64" ht="15">
      <c r="A801" s="54"/>
      <c r="B801" s="48"/>
      <c r="C801" s="48"/>
      <c r="D801" s="48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</row>
    <row r="802" spans="1:64" ht="15">
      <c r="A802" s="54"/>
      <c r="B802" s="48"/>
      <c r="C802" s="48"/>
      <c r="D802" s="48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</row>
    <row r="803" spans="1:64" ht="15">
      <c r="A803" s="54"/>
      <c r="B803" s="48"/>
      <c r="C803" s="48"/>
      <c r="D803" s="48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</row>
    <row r="804" spans="1:64" ht="15">
      <c r="A804" s="54"/>
      <c r="B804" s="48"/>
      <c r="C804" s="48"/>
      <c r="D804" s="48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</row>
    <row r="805" spans="1:64" ht="15">
      <c r="A805" s="54"/>
      <c r="B805" s="48"/>
      <c r="C805" s="48"/>
      <c r="D805" s="48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</row>
    <row r="806" spans="1:64" ht="15">
      <c r="A806" s="54"/>
      <c r="B806" s="48"/>
      <c r="C806" s="48"/>
      <c r="D806" s="48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</row>
    <row r="807" spans="1:64" ht="15">
      <c r="A807" s="54"/>
      <c r="B807" s="48"/>
      <c r="C807" s="48"/>
      <c r="D807" s="48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</row>
    <row r="808" spans="1:64" ht="15">
      <c r="A808" s="54"/>
      <c r="B808" s="48"/>
      <c r="C808" s="48"/>
      <c r="D808" s="48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</row>
    <row r="809" spans="1:64" ht="15">
      <c r="A809" s="54"/>
      <c r="B809" s="48"/>
      <c r="C809" s="48"/>
      <c r="D809" s="48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</row>
    <row r="810" spans="1:64" ht="15">
      <c r="A810" s="54"/>
      <c r="B810" s="48"/>
      <c r="C810" s="48"/>
      <c r="D810" s="48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</row>
    <row r="811" spans="1:64" ht="15">
      <c r="A811" s="54"/>
      <c r="B811" s="48"/>
      <c r="C811" s="48"/>
      <c r="D811" s="48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</row>
    <row r="812" spans="1:64" ht="15">
      <c r="A812" s="54"/>
      <c r="B812" s="48"/>
      <c r="C812" s="48"/>
      <c r="D812" s="48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</row>
    <row r="813" spans="1:64" ht="15">
      <c r="A813" s="54"/>
      <c r="B813" s="48"/>
      <c r="C813" s="48"/>
      <c r="D813" s="48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</row>
    <row r="814" spans="1:64" ht="15">
      <c r="A814" s="54"/>
      <c r="B814" s="48"/>
      <c r="C814" s="48"/>
      <c r="D814" s="48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</row>
    <row r="815" spans="1:64" ht="15">
      <c r="A815" s="54"/>
      <c r="B815" s="48"/>
      <c r="C815" s="48"/>
      <c r="D815" s="48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</row>
    <row r="816" spans="1:64" ht="15">
      <c r="A816" s="54"/>
      <c r="B816" s="48"/>
      <c r="C816" s="48"/>
      <c r="D816" s="48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</row>
    <row r="817" spans="1:64" ht="15">
      <c r="A817" s="54"/>
      <c r="B817" s="48"/>
      <c r="C817" s="48"/>
      <c r="D817" s="48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</row>
    <row r="818" spans="1:64" ht="15">
      <c r="A818" s="54"/>
      <c r="B818" s="48"/>
      <c r="C818" s="48"/>
      <c r="D818" s="48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</row>
    <row r="819" spans="1:64" ht="15">
      <c r="A819" s="54"/>
      <c r="B819" s="48"/>
      <c r="C819" s="48"/>
      <c r="D819" s="48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</row>
    <row r="820" spans="1:64" ht="15">
      <c r="A820" s="54"/>
      <c r="B820" s="48"/>
      <c r="C820" s="48"/>
      <c r="D820" s="48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</row>
    <row r="821" spans="1:64" ht="15">
      <c r="A821" s="54"/>
      <c r="B821" s="48"/>
      <c r="C821" s="48"/>
      <c r="D821" s="48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</row>
    <row r="822" spans="1:64" ht="15">
      <c r="A822" s="54"/>
      <c r="B822" s="48"/>
      <c r="C822" s="48"/>
      <c r="D822" s="48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</row>
    <row r="823" spans="1:64" ht="15">
      <c r="A823" s="54"/>
      <c r="B823" s="48"/>
      <c r="C823" s="48"/>
      <c r="D823" s="48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</row>
    <row r="824" spans="1:64" ht="15">
      <c r="A824" s="54"/>
      <c r="B824" s="48"/>
      <c r="C824" s="48"/>
      <c r="D824" s="48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</row>
    <row r="825" spans="1:64" ht="15">
      <c r="A825" s="54"/>
      <c r="B825" s="48"/>
      <c r="C825" s="48"/>
      <c r="D825" s="48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</row>
    <row r="826" spans="1:64" ht="15">
      <c r="A826" s="54"/>
      <c r="B826" s="48"/>
      <c r="C826" s="48"/>
      <c r="D826" s="48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</row>
    <row r="827" spans="1:64" ht="15">
      <c r="A827" s="54"/>
      <c r="B827" s="48"/>
      <c r="C827" s="48"/>
      <c r="D827" s="48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</row>
    <row r="828" spans="1:64" ht="15">
      <c r="A828" s="54"/>
      <c r="B828" s="48"/>
      <c r="C828" s="48"/>
      <c r="D828" s="48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</row>
    <row r="829" spans="1:64" ht="15">
      <c r="A829" s="54"/>
      <c r="B829" s="48"/>
      <c r="C829" s="48"/>
      <c r="D829" s="48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</row>
    <row r="830" spans="1:64" ht="15">
      <c r="A830" s="54"/>
      <c r="B830" s="48"/>
      <c r="C830" s="48"/>
      <c r="D830" s="48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</row>
    <row r="831" spans="1:64" ht="15">
      <c r="A831" s="54"/>
      <c r="B831" s="48"/>
      <c r="C831" s="48"/>
      <c r="D831" s="48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</row>
    <row r="832" spans="1:64" ht="15">
      <c r="A832" s="54"/>
      <c r="B832" s="48"/>
      <c r="C832" s="48"/>
      <c r="D832" s="48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</row>
    <row r="833" spans="1:64" ht="15">
      <c r="A833" s="54"/>
      <c r="B833" s="48"/>
      <c r="C833" s="48"/>
      <c r="D833" s="48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</row>
    <row r="834" spans="1:64" ht="15">
      <c r="A834" s="54"/>
      <c r="B834" s="48"/>
      <c r="C834" s="48"/>
      <c r="D834" s="48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</row>
    <row r="835" spans="1:64" ht="15">
      <c r="A835" s="54"/>
      <c r="B835" s="48"/>
      <c r="C835" s="48"/>
      <c r="D835" s="48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</row>
    <row r="836" spans="1:64" ht="15">
      <c r="A836" s="54"/>
      <c r="B836" s="48"/>
      <c r="C836" s="48"/>
      <c r="D836" s="48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</row>
    <row r="837" spans="1:64" ht="15">
      <c r="A837" s="54"/>
      <c r="B837" s="48"/>
      <c r="C837" s="48"/>
      <c r="D837" s="48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</row>
    <row r="838" spans="1:64" ht="15">
      <c r="A838" s="54"/>
      <c r="B838" s="48"/>
      <c r="C838" s="48"/>
      <c r="D838" s="48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</row>
    <row r="839" spans="1:64" ht="15">
      <c r="A839" s="54"/>
      <c r="B839" s="48"/>
      <c r="C839" s="48"/>
      <c r="D839" s="48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</row>
    <row r="840" spans="1:64" ht="15">
      <c r="A840" s="54"/>
      <c r="B840" s="48"/>
      <c r="C840" s="48"/>
      <c r="D840" s="48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</row>
    <row r="841" spans="1:64" ht="15">
      <c r="A841" s="54"/>
      <c r="B841" s="48"/>
      <c r="C841" s="48"/>
      <c r="D841" s="48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</row>
    <row r="842" spans="1:64" ht="15">
      <c r="A842" s="54"/>
      <c r="B842" s="48"/>
      <c r="C842" s="48"/>
      <c r="D842" s="48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</row>
    <row r="843" spans="1:64" ht="15">
      <c r="A843" s="54"/>
      <c r="B843" s="48"/>
      <c r="C843" s="48"/>
      <c r="D843" s="48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</row>
    <row r="844" spans="1:64" ht="15">
      <c r="A844" s="54"/>
      <c r="B844" s="48"/>
      <c r="C844" s="48"/>
      <c r="D844" s="48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</row>
    <row r="845" spans="1:64" ht="15">
      <c r="A845" s="54"/>
      <c r="B845" s="48"/>
      <c r="C845" s="48"/>
      <c r="D845" s="48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</row>
    <row r="846" spans="1:64" ht="15">
      <c r="A846" s="54"/>
      <c r="B846" s="48"/>
      <c r="C846" s="48"/>
      <c r="D846" s="48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</row>
    <row r="847" spans="1:64" ht="15">
      <c r="A847" s="54"/>
      <c r="B847" s="48"/>
      <c r="C847" s="48"/>
      <c r="D847" s="48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</row>
    <row r="848" spans="1:64" ht="15">
      <c r="A848" s="54"/>
      <c r="B848" s="48"/>
      <c r="C848" s="48"/>
      <c r="D848" s="48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</row>
    <row r="849" spans="1:64" ht="15">
      <c r="A849" s="54"/>
      <c r="B849" s="48"/>
      <c r="C849" s="48"/>
      <c r="D849" s="48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</row>
    <row r="850" spans="1:64" ht="15">
      <c r="A850" s="54"/>
      <c r="B850" s="48"/>
      <c r="C850" s="48"/>
      <c r="D850" s="48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</row>
    <row r="851" spans="1:64" ht="15">
      <c r="A851" s="54"/>
      <c r="B851" s="48"/>
      <c r="C851" s="48"/>
      <c r="D851" s="48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</row>
    <row r="852" spans="1:64" ht="15">
      <c r="A852" s="54"/>
      <c r="B852" s="48"/>
      <c r="C852" s="48"/>
      <c r="D852" s="48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</row>
    <row r="853" spans="1:64" ht="15">
      <c r="A853" s="54"/>
      <c r="B853" s="48"/>
      <c r="C853" s="48"/>
      <c r="D853" s="48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</row>
    <row r="854" spans="1:64" ht="15">
      <c r="A854" s="54"/>
      <c r="B854" s="48"/>
      <c r="C854" s="48"/>
      <c r="D854" s="48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</row>
    <row r="855" spans="1:64" ht="15">
      <c r="A855" s="54"/>
      <c r="B855" s="48"/>
      <c r="C855" s="48"/>
      <c r="D855" s="48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</row>
    <row r="856" spans="1:64" ht="15">
      <c r="A856" s="54"/>
      <c r="B856" s="48"/>
      <c r="C856" s="48"/>
      <c r="D856" s="48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</row>
    <row r="857" spans="1:64" ht="15">
      <c r="A857" s="54"/>
      <c r="B857" s="48"/>
      <c r="C857" s="48"/>
      <c r="D857" s="48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</row>
    <row r="858" spans="1:64" ht="15">
      <c r="A858" s="54"/>
      <c r="B858" s="48"/>
      <c r="C858" s="48"/>
      <c r="D858" s="48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</row>
    <row r="859" spans="1:64" ht="15">
      <c r="A859" s="54"/>
      <c r="B859" s="48"/>
      <c r="C859" s="48"/>
      <c r="D859" s="48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</row>
    <row r="860" spans="1:64" ht="15">
      <c r="A860" s="54"/>
      <c r="B860" s="48"/>
      <c r="C860" s="48"/>
      <c r="D860" s="48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</row>
    <row r="861" spans="1:64" ht="15">
      <c r="A861" s="54"/>
      <c r="B861" s="48"/>
      <c r="C861" s="48"/>
      <c r="D861" s="48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</row>
    <row r="862" spans="1:64" ht="15">
      <c r="A862" s="54"/>
      <c r="B862" s="48"/>
      <c r="C862" s="48"/>
      <c r="D862" s="48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</row>
    <row r="863" spans="1:64" ht="15">
      <c r="A863" s="54"/>
      <c r="B863" s="48"/>
      <c r="C863" s="48"/>
      <c r="D863" s="48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</row>
    <row r="864" spans="1:64" ht="15">
      <c r="A864" s="54"/>
      <c r="B864" s="48"/>
      <c r="C864" s="48"/>
      <c r="D864" s="48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</row>
    <row r="865" spans="1:64" ht="15">
      <c r="A865" s="54"/>
      <c r="B865" s="48"/>
      <c r="C865" s="48"/>
      <c r="D865" s="48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</row>
    <row r="866" spans="1:64" ht="15">
      <c r="A866" s="54"/>
      <c r="B866" s="48"/>
      <c r="C866" s="48"/>
      <c r="D866" s="48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</row>
    <row r="867" spans="1:64" ht="15">
      <c r="A867" s="54"/>
      <c r="B867" s="48"/>
      <c r="C867" s="48"/>
      <c r="D867" s="48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</row>
    <row r="868" spans="1:64" ht="15">
      <c r="A868" s="54"/>
      <c r="B868" s="48"/>
      <c r="C868" s="48"/>
      <c r="D868" s="48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</row>
    <row r="869" spans="1:64" ht="15">
      <c r="A869" s="54"/>
      <c r="B869" s="48"/>
      <c r="C869" s="48"/>
      <c r="D869" s="48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</row>
    <row r="870" spans="1:64" ht="15">
      <c r="A870" s="54"/>
      <c r="B870" s="48"/>
      <c r="C870" s="48"/>
      <c r="D870" s="48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</row>
    <row r="871" spans="1:64" ht="15">
      <c r="A871" s="54"/>
      <c r="B871" s="48"/>
      <c r="C871" s="48"/>
      <c r="D871" s="48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</row>
    <row r="872" spans="1:64" ht="15">
      <c r="A872" s="54"/>
      <c r="B872" s="48"/>
      <c r="C872" s="48"/>
      <c r="D872" s="48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</row>
    <row r="873" spans="1:64" ht="15">
      <c r="A873" s="54"/>
      <c r="B873" s="48"/>
      <c r="C873" s="48"/>
      <c r="D873" s="48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</row>
    <row r="874" spans="1:64" ht="15">
      <c r="A874" s="54"/>
      <c r="B874" s="48"/>
      <c r="C874" s="48"/>
      <c r="D874" s="48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</row>
    <row r="875" spans="1:64" ht="15">
      <c r="A875" s="54"/>
      <c r="B875" s="48"/>
      <c r="C875" s="48"/>
      <c r="D875" s="48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</row>
    <row r="876" spans="1:64" ht="15">
      <c r="A876" s="54"/>
      <c r="B876" s="48"/>
      <c r="C876" s="48"/>
      <c r="D876" s="48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</row>
    <row r="877" spans="1:64" ht="15">
      <c r="A877" s="54"/>
      <c r="B877" s="48"/>
      <c r="C877" s="48"/>
      <c r="D877" s="48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</row>
    <row r="878" spans="1:64" ht="15">
      <c r="A878" s="54"/>
      <c r="B878" s="48"/>
      <c r="C878" s="48"/>
      <c r="D878" s="48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</row>
    <row r="879" spans="1:64" ht="15">
      <c r="A879" s="54"/>
      <c r="B879" s="48"/>
      <c r="C879" s="48"/>
      <c r="D879" s="48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</row>
    <row r="880" spans="1:64" ht="15">
      <c r="A880" s="54"/>
      <c r="B880" s="48"/>
      <c r="C880" s="48"/>
      <c r="D880" s="48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</row>
    <row r="881" spans="1:64" ht="15">
      <c r="A881" s="54"/>
      <c r="B881" s="48"/>
      <c r="C881" s="48"/>
      <c r="D881" s="48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</row>
    <row r="882" spans="1:64" ht="15">
      <c r="A882" s="54"/>
      <c r="B882" s="48"/>
      <c r="C882" s="48"/>
      <c r="D882" s="48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</row>
    <row r="883" spans="1:64" ht="15">
      <c r="A883" s="54"/>
      <c r="B883" s="48"/>
      <c r="C883" s="48"/>
      <c r="D883" s="48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</row>
    <row r="884" spans="1:64" ht="15">
      <c r="A884" s="54"/>
      <c r="B884" s="48"/>
      <c r="C884" s="48"/>
      <c r="D884" s="48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</row>
    <row r="885" spans="1:64" ht="15">
      <c r="A885" s="54"/>
      <c r="B885" s="48"/>
      <c r="C885" s="48"/>
      <c r="D885" s="48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</row>
    <row r="886" spans="1:64" ht="15">
      <c r="A886" s="54"/>
      <c r="B886" s="48"/>
      <c r="C886" s="48"/>
      <c r="D886" s="48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</row>
    <row r="887" spans="1:64" ht="15">
      <c r="A887" s="54"/>
      <c r="B887" s="48"/>
      <c r="C887" s="48"/>
      <c r="D887" s="48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</row>
    <row r="888" spans="1:64" ht="15">
      <c r="A888" s="54"/>
      <c r="B888" s="48"/>
      <c r="C888" s="48"/>
      <c r="D888" s="48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</row>
    <row r="889" spans="1:64" ht="15">
      <c r="A889" s="54"/>
      <c r="B889" s="48"/>
      <c r="C889" s="48"/>
      <c r="D889" s="48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</row>
    <row r="890" spans="1:64" ht="15">
      <c r="A890" s="54"/>
      <c r="B890" s="48"/>
      <c r="C890" s="48"/>
      <c r="D890" s="48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</row>
    <row r="891" spans="1:64" ht="15">
      <c r="A891" s="54"/>
      <c r="B891" s="48"/>
      <c r="C891" s="48"/>
      <c r="D891" s="48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</row>
    <row r="892" spans="1:64" ht="15">
      <c r="A892" s="54"/>
      <c r="B892" s="48"/>
      <c r="C892" s="48"/>
      <c r="D892" s="48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</row>
    <row r="893" spans="1:64" ht="15">
      <c r="A893" s="54"/>
      <c r="B893" s="48"/>
      <c r="C893" s="48"/>
      <c r="D893" s="48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</row>
    <row r="894" spans="1:64" ht="15">
      <c r="A894" s="54"/>
      <c r="B894" s="48"/>
      <c r="C894" s="48"/>
      <c r="D894" s="48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</row>
    <row r="895" spans="1:64" ht="15">
      <c r="A895" s="54"/>
      <c r="B895" s="48"/>
      <c r="C895" s="48"/>
      <c r="D895" s="48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</row>
    <row r="896" spans="1:64" ht="15">
      <c r="A896" s="54"/>
      <c r="B896" s="48"/>
      <c r="C896" s="48"/>
      <c r="D896" s="48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</row>
    <row r="897" spans="1:64" ht="15">
      <c r="A897" s="54"/>
      <c r="B897" s="48"/>
      <c r="C897" s="48"/>
      <c r="D897" s="48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</row>
    <row r="898" spans="1:64" ht="15">
      <c r="A898" s="54"/>
      <c r="B898" s="48"/>
      <c r="C898" s="48"/>
      <c r="D898" s="48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</row>
    <row r="899" spans="1:64" ht="15">
      <c r="A899" s="54"/>
      <c r="B899" s="48"/>
      <c r="C899" s="48"/>
      <c r="D899" s="48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</row>
    <row r="900" spans="1:64" ht="15">
      <c r="A900" s="54"/>
      <c r="B900" s="48"/>
      <c r="C900" s="48"/>
      <c r="D900" s="48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</row>
    <row r="901" spans="1:64" ht="15">
      <c r="A901" s="54"/>
      <c r="B901" s="48"/>
      <c r="C901" s="48"/>
      <c r="D901" s="48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</row>
    <row r="902" spans="1:64" ht="15">
      <c r="A902" s="54"/>
      <c r="B902" s="48"/>
      <c r="C902" s="48"/>
      <c r="D902" s="48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</row>
    <row r="903" spans="1:64" ht="15">
      <c r="A903" s="54"/>
      <c r="B903" s="48"/>
      <c r="C903" s="48"/>
      <c r="D903" s="48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</row>
    <row r="904" spans="1:64" ht="15">
      <c r="A904" s="54"/>
      <c r="B904" s="48"/>
      <c r="C904" s="48"/>
      <c r="D904" s="48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</row>
    <row r="905" spans="1:64" ht="15">
      <c r="A905" s="54"/>
      <c r="B905" s="48"/>
      <c r="C905" s="48"/>
      <c r="D905" s="48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</row>
    <row r="906" spans="1:64" ht="15">
      <c r="A906" s="54"/>
      <c r="B906" s="48"/>
      <c r="C906" s="48"/>
      <c r="D906" s="48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</row>
    <row r="907" spans="1:64" ht="15">
      <c r="A907" s="54"/>
      <c r="B907" s="48"/>
      <c r="C907" s="48"/>
      <c r="D907" s="48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</row>
    <row r="908" spans="1:64" ht="15">
      <c r="A908" s="54"/>
      <c r="B908" s="48"/>
      <c r="C908" s="48"/>
      <c r="D908" s="48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</row>
    <row r="909" spans="1:64" ht="15">
      <c r="A909" s="54"/>
      <c r="B909" s="48"/>
      <c r="C909" s="48"/>
      <c r="D909" s="48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</row>
    <row r="910" spans="1:64" ht="15">
      <c r="A910" s="54"/>
      <c r="B910" s="48"/>
      <c r="C910" s="48"/>
      <c r="D910" s="48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</row>
    <row r="911" spans="1:64" ht="15">
      <c r="A911" s="54"/>
      <c r="B911" s="48"/>
      <c r="C911" s="48"/>
      <c r="D911" s="48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</row>
    <row r="912" spans="1:64" ht="15">
      <c r="A912" s="54"/>
      <c r="B912" s="48"/>
      <c r="C912" s="48"/>
      <c r="D912" s="48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</row>
    <row r="913" spans="1:64" ht="15">
      <c r="A913" s="54"/>
      <c r="B913" s="48"/>
      <c r="C913" s="48"/>
      <c r="D913" s="48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</row>
    <row r="914" spans="1:64" ht="15">
      <c r="A914" s="54"/>
      <c r="B914" s="48"/>
      <c r="C914" s="48"/>
      <c r="D914" s="48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</row>
    <row r="915" spans="1:64" ht="15">
      <c r="A915" s="54"/>
      <c r="B915" s="48"/>
      <c r="C915" s="48"/>
      <c r="D915" s="48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</row>
    <row r="916" spans="1:64" ht="15">
      <c r="A916" s="54"/>
      <c r="B916" s="48"/>
      <c r="C916" s="48"/>
      <c r="D916" s="48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</row>
    <row r="917" spans="1:64" ht="15">
      <c r="A917" s="54"/>
      <c r="B917" s="48"/>
      <c r="C917" s="48"/>
      <c r="D917" s="48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</row>
    <row r="918" spans="1:64" ht="15">
      <c r="A918" s="54"/>
      <c r="B918" s="48"/>
      <c r="C918" s="48"/>
      <c r="D918" s="48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</row>
    <row r="919" spans="1:64" ht="15">
      <c r="A919" s="54"/>
      <c r="B919" s="48"/>
      <c r="C919" s="48"/>
      <c r="D919" s="48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</row>
    <row r="920" spans="1:64" ht="15">
      <c r="A920" s="54"/>
      <c r="B920" s="48"/>
      <c r="C920" s="48"/>
      <c r="D920" s="48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</row>
    <row r="921" spans="1:64" ht="15">
      <c r="A921" s="54"/>
      <c r="B921" s="48"/>
      <c r="C921" s="48"/>
      <c r="D921" s="48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</row>
    <row r="922" spans="1:64" ht="15">
      <c r="A922" s="54"/>
      <c r="B922" s="48"/>
      <c r="C922" s="48"/>
      <c r="D922" s="48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</row>
    <row r="923" spans="1:64" ht="15">
      <c r="A923" s="54"/>
      <c r="B923" s="48"/>
      <c r="C923" s="48"/>
      <c r="D923" s="48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</row>
    <row r="924" spans="1:64" ht="15">
      <c r="A924" s="54"/>
      <c r="B924" s="48"/>
      <c r="C924" s="48"/>
      <c r="D924" s="48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</row>
    <row r="925" spans="1:64" ht="15">
      <c r="A925" s="54"/>
      <c r="B925" s="48"/>
      <c r="C925" s="48"/>
      <c r="D925" s="48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</row>
    <row r="926" spans="1:64" ht="15">
      <c r="A926" s="54"/>
      <c r="B926" s="48"/>
      <c r="C926" s="48"/>
      <c r="D926" s="48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</row>
    <row r="927" spans="1:64" ht="15">
      <c r="A927" s="54"/>
      <c r="B927" s="48"/>
      <c r="C927" s="48"/>
      <c r="D927" s="48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</row>
    <row r="928" spans="1:64" ht="15">
      <c r="A928" s="54"/>
      <c r="B928" s="48"/>
      <c r="C928" s="48"/>
      <c r="D928" s="48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</row>
    <row r="929" spans="1:64" ht="15">
      <c r="A929" s="54"/>
      <c r="B929" s="48"/>
      <c r="C929" s="48"/>
      <c r="D929" s="48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</row>
    <row r="930" spans="1:64" ht="15">
      <c r="A930" s="54"/>
      <c r="B930" s="48"/>
      <c r="C930" s="48"/>
      <c r="D930" s="48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</row>
    <row r="931" spans="1:64" ht="15">
      <c r="A931" s="54"/>
      <c r="B931" s="48"/>
      <c r="C931" s="48"/>
      <c r="D931" s="48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</row>
    <row r="932" spans="1:64" ht="15">
      <c r="A932" s="54"/>
      <c r="B932" s="48"/>
      <c r="C932" s="48"/>
      <c r="D932" s="48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</row>
    <row r="933" spans="1:64" ht="15">
      <c r="A933" s="54"/>
      <c r="B933" s="48"/>
      <c r="C933" s="48"/>
      <c r="D933" s="48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</row>
    <row r="934" spans="1:64" ht="15">
      <c r="A934" s="54"/>
      <c r="B934" s="48"/>
      <c r="C934" s="48"/>
      <c r="D934" s="48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</row>
    <row r="935" spans="1:64" ht="15">
      <c r="A935" s="54"/>
      <c r="B935" s="48"/>
      <c r="C935" s="48"/>
      <c r="D935" s="48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</row>
    <row r="936" spans="1:64" ht="15">
      <c r="A936" s="54"/>
      <c r="B936" s="48"/>
      <c r="C936" s="48"/>
      <c r="D936" s="48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</row>
    <row r="937" spans="1:64" ht="15">
      <c r="A937" s="54"/>
      <c r="B937" s="48"/>
      <c r="C937" s="48"/>
      <c r="D937" s="48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</row>
    <row r="938" spans="1:64" ht="15">
      <c r="A938" s="54"/>
      <c r="B938" s="48"/>
      <c r="C938" s="48"/>
      <c r="D938" s="48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</row>
    <row r="939" spans="1:64" ht="15">
      <c r="A939" s="54"/>
      <c r="B939" s="48"/>
      <c r="C939" s="48"/>
      <c r="D939" s="48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</row>
    <row r="940" spans="1:64" ht="15">
      <c r="A940" s="54"/>
      <c r="B940" s="48"/>
      <c r="C940" s="48"/>
      <c r="D940" s="48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</row>
    <row r="941" spans="1:64" ht="15">
      <c r="A941" s="54"/>
      <c r="B941" s="48"/>
      <c r="C941" s="48"/>
      <c r="D941" s="48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</row>
    <row r="942" spans="1:64" ht="15">
      <c r="A942" s="54"/>
      <c r="B942" s="48"/>
      <c r="C942" s="48"/>
      <c r="D942" s="48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</row>
    <row r="943" spans="1:64" ht="15">
      <c r="A943" s="54"/>
      <c r="B943" s="48"/>
      <c r="C943" s="48"/>
      <c r="D943" s="48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</row>
    <row r="944" spans="1:64" ht="15">
      <c r="A944" s="54"/>
      <c r="B944" s="48"/>
      <c r="C944" s="48"/>
      <c r="D944" s="48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</row>
    <row r="945" spans="1:64" ht="15">
      <c r="A945" s="54"/>
      <c r="B945" s="48"/>
      <c r="C945" s="48"/>
      <c r="D945" s="48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</row>
    <row r="946" spans="1:64" ht="15">
      <c r="A946" s="54"/>
      <c r="B946" s="48"/>
      <c r="C946" s="48"/>
      <c r="D946" s="48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</row>
    <row r="947" spans="1:64" ht="15">
      <c r="A947" s="54"/>
      <c r="B947" s="48"/>
      <c r="C947" s="48"/>
      <c r="D947" s="48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</row>
    <row r="948" spans="1:64" ht="15">
      <c r="A948" s="54"/>
      <c r="B948" s="48"/>
      <c r="C948" s="48"/>
      <c r="D948" s="48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</row>
    <row r="949" spans="1:64" ht="15">
      <c r="A949" s="54"/>
      <c r="B949" s="48"/>
      <c r="C949" s="48"/>
      <c r="D949" s="48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</row>
    <row r="950" spans="1:64" ht="15">
      <c r="A950" s="54"/>
      <c r="B950" s="48"/>
      <c r="C950" s="48"/>
      <c r="D950" s="48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</row>
    <row r="951" spans="1:64" ht="15">
      <c r="A951" s="54"/>
      <c r="B951" s="48"/>
      <c r="C951" s="48"/>
      <c r="D951" s="48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</row>
    <row r="952" spans="1:64" ht="15">
      <c r="A952" s="54"/>
      <c r="B952" s="48"/>
      <c r="C952" s="48"/>
      <c r="D952" s="48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</row>
    <row r="953" spans="1:64" ht="15">
      <c r="A953" s="54"/>
      <c r="B953" s="48"/>
      <c r="C953" s="48"/>
      <c r="D953" s="48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</row>
    <row r="954" spans="1:64" ht="15">
      <c r="A954" s="54"/>
      <c r="B954" s="48"/>
      <c r="C954" s="48"/>
      <c r="D954" s="48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</row>
    <row r="955" spans="1:64" ht="15">
      <c r="A955" s="54"/>
      <c r="B955" s="48"/>
      <c r="C955" s="48"/>
      <c r="D955" s="48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</row>
    <row r="956" spans="1:64" ht="15">
      <c r="A956" s="54"/>
      <c r="B956" s="48"/>
      <c r="C956" s="48"/>
      <c r="D956" s="48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</row>
    <row r="957" spans="1:64" ht="15">
      <c r="A957" s="54"/>
      <c r="B957" s="48"/>
      <c r="C957" s="48"/>
      <c r="D957" s="48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</row>
    <row r="958" spans="1:64" ht="15">
      <c r="A958" s="54"/>
      <c r="B958" s="48"/>
      <c r="C958" s="48"/>
      <c r="D958" s="48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</row>
    <row r="959" spans="1:64" ht="15">
      <c r="A959" s="54"/>
      <c r="B959" s="48"/>
      <c r="C959" s="48"/>
      <c r="D959" s="48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</row>
    <row r="960" spans="1:64" ht="15">
      <c r="A960" s="54"/>
      <c r="B960" s="48"/>
      <c r="C960" s="48"/>
      <c r="D960" s="48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</row>
    <row r="961" spans="1:64" ht="15">
      <c r="A961" s="54"/>
      <c r="B961" s="48"/>
      <c r="C961" s="48"/>
      <c r="D961" s="48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</row>
    <row r="962" spans="1:64" ht="15">
      <c r="A962" s="54"/>
      <c r="B962" s="48"/>
      <c r="C962" s="48"/>
      <c r="D962" s="48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</row>
    <row r="963" spans="1:64" ht="15">
      <c r="A963" s="54"/>
      <c r="B963" s="48"/>
      <c r="C963" s="48"/>
      <c r="D963" s="48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</row>
    <row r="964" spans="1:64" ht="15">
      <c r="A964" s="54"/>
      <c r="B964" s="48"/>
      <c r="C964" s="48"/>
      <c r="D964" s="48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</row>
    <row r="965" spans="1:64" ht="15">
      <c r="A965" s="54"/>
      <c r="B965" s="48"/>
      <c r="C965" s="48"/>
      <c r="D965" s="48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</row>
    <row r="966" spans="1:64" ht="15">
      <c r="A966" s="54"/>
      <c r="B966" s="48"/>
      <c r="C966" s="48"/>
      <c r="D966" s="48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</row>
    <row r="967" spans="1:64" ht="15">
      <c r="A967" s="54"/>
      <c r="B967" s="48"/>
      <c r="C967" s="48"/>
      <c r="D967" s="48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</row>
    <row r="968" spans="1:64" ht="15">
      <c r="A968" s="54"/>
      <c r="B968" s="48"/>
      <c r="C968" s="48"/>
      <c r="D968" s="48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</row>
    <row r="969" spans="1:64" ht="15">
      <c r="A969" s="54"/>
      <c r="B969" s="48"/>
      <c r="C969" s="48"/>
      <c r="D969" s="48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</row>
    <row r="970" spans="1:64" ht="15">
      <c r="A970" s="54"/>
      <c r="B970" s="48"/>
      <c r="C970" s="48"/>
      <c r="D970" s="48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</row>
    <row r="971" spans="1:64" ht="15">
      <c r="A971" s="54"/>
      <c r="B971" s="48"/>
      <c r="C971" s="48"/>
      <c r="D971" s="48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</row>
    <row r="972" spans="1:64" ht="15">
      <c r="A972" s="54"/>
      <c r="B972" s="48"/>
      <c r="C972" s="48"/>
      <c r="D972" s="48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</row>
    <row r="973" spans="1:64" ht="15">
      <c r="A973" s="54"/>
      <c r="B973" s="48"/>
      <c r="C973" s="48"/>
      <c r="D973" s="48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</row>
    <row r="974" spans="1:64" ht="15">
      <c r="A974" s="54"/>
      <c r="B974" s="48"/>
      <c r="C974" s="48"/>
      <c r="D974" s="48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</row>
    <row r="975" spans="1:64" ht="15">
      <c r="A975" s="54"/>
      <c r="B975" s="48"/>
      <c r="C975" s="48"/>
      <c r="D975" s="48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</row>
    <row r="976" spans="1:64" ht="15">
      <c r="A976" s="54"/>
      <c r="B976" s="48"/>
      <c r="C976" s="48"/>
      <c r="D976" s="48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</row>
    <row r="977" spans="1:64" ht="15">
      <c r="A977" s="54"/>
      <c r="B977" s="48"/>
      <c r="C977" s="48"/>
      <c r="D977" s="48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</row>
    <row r="978" spans="1:64" ht="15">
      <c r="A978" s="54"/>
      <c r="B978" s="48"/>
      <c r="C978" s="48"/>
      <c r="D978" s="48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</row>
    <row r="979" spans="1:64" ht="15">
      <c r="A979" s="54"/>
      <c r="B979" s="48"/>
      <c r="C979" s="48"/>
      <c r="D979" s="48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</row>
    <row r="980" spans="1:64" ht="15">
      <c r="A980" s="54"/>
      <c r="B980" s="48"/>
      <c r="C980" s="48"/>
      <c r="D980" s="48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</row>
    <row r="981" spans="1:64" ht="15">
      <c r="A981" s="54"/>
      <c r="B981" s="48"/>
      <c r="C981" s="48"/>
      <c r="D981" s="48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</row>
    <row r="982" spans="1:64" ht="15">
      <c r="A982" s="54"/>
      <c r="B982" s="48"/>
      <c r="C982" s="48"/>
      <c r="D982" s="48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</row>
    <row r="983" spans="1:64" ht="15">
      <c r="A983" s="54"/>
      <c r="B983" s="48"/>
      <c r="C983" s="48"/>
      <c r="D983" s="48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</row>
    <row r="984" spans="1:64" ht="15">
      <c r="A984" s="54"/>
      <c r="B984" s="48"/>
      <c r="C984" s="48"/>
      <c r="D984" s="48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</row>
    <row r="985" spans="1:64" ht="15">
      <c r="A985" s="54"/>
      <c r="B985" s="48"/>
      <c r="C985" s="48"/>
      <c r="D985" s="48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</row>
    <row r="986" spans="1:64" ht="15">
      <c r="A986" s="54"/>
      <c r="B986" s="48"/>
      <c r="C986" s="48"/>
      <c r="D986" s="48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</row>
    <row r="987" spans="1:64" ht="15">
      <c r="A987" s="54"/>
      <c r="B987" s="48"/>
      <c r="C987" s="48"/>
      <c r="D987" s="48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</row>
    <row r="988" spans="1:64" ht="15">
      <c r="A988" s="54"/>
      <c r="B988" s="48"/>
      <c r="C988" s="48"/>
      <c r="D988" s="48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</row>
    <row r="989" spans="1:64" ht="15">
      <c r="A989" s="54"/>
      <c r="B989" s="48"/>
      <c r="C989" s="48"/>
      <c r="D989" s="48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</row>
    <row r="990" spans="1:64" ht="15">
      <c r="A990" s="54"/>
      <c r="B990" s="48"/>
      <c r="C990" s="48"/>
      <c r="D990" s="48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</row>
    <row r="991" spans="1:64" ht="15">
      <c r="A991" s="54"/>
      <c r="B991" s="48"/>
      <c r="C991" s="48"/>
      <c r="D991" s="48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</row>
    <row r="992" spans="1:64" ht="15">
      <c r="A992" s="54"/>
      <c r="B992" s="48"/>
      <c r="C992" s="48"/>
      <c r="D992" s="48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</row>
    <row r="993" spans="1:64" ht="15">
      <c r="A993" s="54"/>
      <c r="B993" s="48"/>
      <c r="C993" s="48"/>
      <c r="D993" s="48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</row>
    <row r="994" spans="1:64" ht="15">
      <c r="A994" s="54"/>
      <c r="B994" s="48"/>
      <c r="C994" s="48"/>
      <c r="D994" s="48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</row>
    <row r="995" spans="1:64" ht="15">
      <c r="A995" s="54"/>
      <c r="B995" s="48"/>
      <c r="C995" s="48"/>
      <c r="D995" s="48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</row>
    <row r="996" spans="1:64" ht="15">
      <c r="A996" s="54"/>
      <c r="B996" s="48"/>
      <c r="C996" s="48"/>
      <c r="D996" s="48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</row>
    <row r="997" spans="1:64" ht="15">
      <c r="A997" s="54"/>
      <c r="B997" s="48"/>
      <c r="C997" s="48"/>
      <c r="D997" s="48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</row>
    <row r="998" spans="1:64" ht="15">
      <c r="A998" s="54"/>
      <c r="B998" s="48"/>
      <c r="C998" s="48"/>
      <c r="D998" s="48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</row>
    <row r="999" spans="1:64" ht="15">
      <c r="A999" s="54"/>
      <c r="B999" s="48"/>
      <c r="C999" s="48"/>
      <c r="D999" s="48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</row>
    <row r="1000" spans="1:64" ht="15">
      <c r="A1000" s="54"/>
      <c r="B1000" s="48"/>
      <c r="C1000" s="48"/>
      <c r="D1000" s="48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</row>
    <row r="1001" spans="1:64" ht="15">
      <c r="A1001" s="54"/>
      <c r="B1001" s="48"/>
      <c r="C1001" s="48"/>
      <c r="D1001" s="48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</row>
    <row r="1002" spans="1:64" ht="15">
      <c r="A1002" s="54"/>
      <c r="B1002" s="48"/>
      <c r="C1002" s="48"/>
      <c r="D1002" s="48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</row>
    <row r="1003" spans="1:64" ht="15">
      <c r="A1003" s="54"/>
      <c r="B1003" s="48"/>
      <c r="C1003" s="48"/>
      <c r="D1003" s="48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</row>
    <row r="1004" spans="1:64" ht="15">
      <c r="A1004" s="54"/>
      <c r="B1004" s="48"/>
      <c r="C1004" s="48"/>
      <c r="D1004" s="48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</row>
    <row r="1005" spans="1:64" ht="15">
      <c r="A1005" s="54"/>
      <c r="B1005" s="48"/>
      <c r="C1005" s="48"/>
      <c r="D1005" s="48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</row>
    <row r="1006" spans="1:64" ht="15">
      <c r="A1006" s="54"/>
      <c r="B1006" s="48"/>
      <c r="C1006" s="48"/>
      <c r="D1006" s="48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</row>
    <row r="1007" spans="1:64" ht="15">
      <c r="A1007" s="54"/>
      <c r="B1007" s="48"/>
      <c r="C1007" s="48"/>
      <c r="D1007" s="48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</row>
    <row r="1008" spans="1:64" ht="15">
      <c r="A1008" s="54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</row>
    <row r="1009" spans="1:64" ht="15">
      <c r="A1009" s="54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</row>
    <row r="1010" spans="1:64" ht="15">
      <c r="A1010" s="54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</row>
    <row r="1011" spans="1:64" ht="15">
      <c r="A1011" s="54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</row>
    <row r="1012" spans="1:64" ht="15">
      <c r="A1012" s="54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</row>
    <row r="1013" spans="1:64" ht="15">
      <c r="A1013" s="54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</row>
    <row r="1014" spans="1:64" ht="15">
      <c r="A1014" s="54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</row>
    <row r="1015" spans="1:64" ht="15">
      <c r="A1015" s="54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</row>
    <row r="1016" spans="1:64" ht="15">
      <c r="A1016" s="54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</row>
    <row r="1017" spans="1:64" ht="15">
      <c r="A1017" s="54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</row>
    <row r="1018" spans="1:64" ht="15">
      <c r="A1018" s="54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</row>
    <row r="1019" spans="1:64" ht="15">
      <c r="A1019" s="54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</row>
    <row r="1020" spans="1:64" ht="15">
      <c r="A1020" s="54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</row>
    <row r="1021" spans="1:64" ht="15">
      <c r="A1021" s="54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</row>
    <row r="1022" spans="1:64" ht="15">
      <c r="A1022" s="54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</row>
    <row r="1023" spans="1:64" ht="15">
      <c r="A1023" s="54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</row>
    <row r="1024" spans="1:64" ht="15">
      <c r="A1024" s="54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</row>
    <row r="1025" spans="1:64" ht="15">
      <c r="A1025" s="54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</row>
    <row r="1026" spans="1:64" ht="15">
      <c r="A1026" s="54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</row>
    <row r="1027" spans="1:64" ht="15">
      <c r="A1027" s="54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</row>
    <row r="1028" spans="1:64" ht="15">
      <c r="A1028" s="54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</row>
    <row r="1029" spans="1:64" ht="15">
      <c r="A1029" s="54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</row>
    <row r="1030" spans="1:64" ht="15">
      <c r="A1030" s="54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</row>
    <row r="1031" spans="1:64" ht="15">
      <c r="A1031" s="54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</row>
    <row r="1032" spans="1:64" ht="15">
      <c r="A1032" s="54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</row>
    <row r="1033" spans="1:64" ht="15">
      <c r="A1033" s="54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</row>
    <row r="1034" spans="1:64" ht="15">
      <c r="A1034" s="54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</row>
    <row r="1035" spans="1:64" ht="15">
      <c r="A1035" s="54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</row>
    <row r="1036" spans="1:64" ht="15">
      <c r="A1036" s="54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</row>
    <row r="1037" spans="1:64" ht="15">
      <c r="A1037" s="54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</row>
    <row r="1038" spans="1:64" ht="15">
      <c r="A1038" s="54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</row>
    <row r="1039" spans="1:64" ht="15">
      <c r="A1039" s="54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</row>
    <row r="1040" spans="1:64" ht="15">
      <c r="A1040" s="54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</row>
    <row r="1041" spans="1:64" ht="15">
      <c r="A1041" s="54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</row>
    <row r="1042" spans="1:64" ht="15">
      <c r="A1042" s="54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</row>
    <row r="1043" spans="1:64" ht="15">
      <c r="A1043" s="54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</row>
    <row r="1044" spans="1:64" ht="15">
      <c r="A1044" s="54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</row>
    <row r="1045" spans="1:64" ht="15">
      <c r="A1045" s="54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</row>
    <row r="1046" spans="1:64" ht="15">
      <c r="A1046" s="54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</row>
    <row r="1047" spans="1:64" ht="15">
      <c r="A1047" s="54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</row>
    <row r="1048" spans="1:64" ht="15">
      <c r="A1048" s="54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</row>
    <row r="1049" spans="1:64" ht="15">
      <c r="A1049" s="54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</row>
  </sheetData>
  <sheetProtection password="9BEC" sheet="1" objects="1" scenarios="1"/>
  <mergeCells count="9">
    <mergeCell ref="A1:A3"/>
    <mergeCell ref="B1:B3"/>
    <mergeCell ref="C1:C3"/>
    <mergeCell ref="D1:D3"/>
    <mergeCell ref="E1:BL1"/>
    <mergeCell ref="E2:P2"/>
    <mergeCell ref="Q2:AB2"/>
    <mergeCell ref="AC2:AU2"/>
    <mergeCell ref="AV2:BL2"/>
  </mergeCells>
  <printOptions horizontalCentered="1" gridLines="1"/>
  <pageMargins left="0.25" right="0.25" top="0.75" bottom="0.75" header="0" footer="0"/>
  <pageSetup paperSize="8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Kadaladi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punitha</dc:creator>
  <cp:lastModifiedBy>punitha</cp:lastModifiedBy>
  <dcterms:created xsi:type="dcterms:W3CDTF">2021-11-01T11:33:08Z</dcterms:created>
  <dcterms:modified xsi:type="dcterms:W3CDTF">2021-11-01T11:33:08Z</dcterms:modified>
</cp:coreProperties>
</file>