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Thurinjapuram" sheetId="1" r:id="rId1"/>
  </sheets>
  <calcPr calcId="124519"/>
</workbook>
</file>

<file path=xl/calcChain.xml><?xml version="1.0" encoding="utf-8"?>
<calcChain xmlns="http://schemas.openxmlformats.org/spreadsheetml/2006/main">
  <c r="AZ141" i="1"/>
  <c r="AZ140"/>
  <c r="AZ139"/>
  <c r="AZ138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AZ136" s="1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AZ135" s="1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Z133" s="1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AZ132" s="1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Z130" s="1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AZ129" s="1"/>
  <c r="AZ128"/>
  <c r="AZ125"/>
  <c r="AZ124"/>
  <c r="AZ123"/>
  <c r="AZ121"/>
  <c r="AZ120"/>
  <c r="AZ119"/>
  <c r="AZ118"/>
  <c r="AZ117"/>
  <c r="AZ116"/>
  <c r="AZ115"/>
  <c r="AZ114"/>
  <c r="AZ112"/>
  <c r="AZ111"/>
  <c r="AZ109"/>
  <c r="AZ108"/>
  <c r="AZ107"/>
  <c r="AZ106"/>
  <c r="AZ105"/>
  <c r="AZ103"/>
  <c r="AZ102"/>
  <c r="AZ101"/>
  <c r="AZ100"/>
  <c r="AZ99"/>
  <c r="AZ97"/>
  <c r="AZ96"/>
  <c r="AZ95"/>
  <c r="AZ94"/>
  <c r="AZ93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Z91" s="1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Z90" s="1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Z89" s="1"/>
  <c r="AZ87"/>
  <c r="AZ86"/>
  <c r="AZ85"/>
  <c r="AZ84"/>
  <c r="AZ83"/>
  <c r="AZ82"/>
  <c r="AZ81"/>
  <c r="AZ80"/>
  <c r="AZ79"/>
  <c r="AZ78"/>
  <c r="AZ76"/>
  <c r="AZ75"/>
  <c r="AZ74"/>
  <c r="AZ73"/>
  <c r="AZ72"/>
  <c r="AZ71"/>
  <c r="AZ70"/>
  <c r="AZ69"/>
  <c r="AZ68"/>
  <c r="AZ67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Z64" s="1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Z63" s="1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AZ62" s="1"/>
  <c r="AZ61"/>
  <c r="AZ60"/>
  <c r="AZ59"/>
  <c r="AZ58"/>
  <c r="AZ57"/>
  <c r="AZ56"/>
  <c r="AZ54"/>
  <c r="AZ53"/>
  <c r="AZ52"/>
  <c r="AZ50"/>
  <c r="AZ49"/>
  <c r="AZ48"/>
  <c r="AZ46"/>
  <c r="AZ45"/>
  <c r="AZ44"/>
  <c r="AZ42"/>
  <c r="AZ41"/>
  <c r="AZ40"/>
  <c r="AZ39"/>
  <c r="AZ38"/>
  <c r="AZ37"/>
  <c r="AZ35"/>
  <c r="AZ34"/>
  <c r="AZ33"/>
  <c r="AZ32"/>
  <c r="AZ31"/>
  <c r="AZ30"/>
  <c r="AZ29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</calcChain>
</file>

<file path=xl/sharedStrings.xml><?xml version="1.0" encoding="utf-8"?>
<sst xmlns="http://schemas.openxmlformats.org/spreadsheetml/2006/main" count="567" uniqueCount="241">
  <si>
    <t>S No</t>
  </si>
  <si>
    <t>Key CWRM Parameter</t>
  </si>
  <si>
    <t>Unit</t>
  </si>
  <si>
    <t>Climate Vulnerability Indicator</t>
  </si>
  <si>
    <t xml:space="preserve">Type 1 </t>
  </si>
  <si>
    <t>Type 2</t>
  </si>
  <si>
    <t>Type 3</t>
  </si>
  <si>
    <t>Type 4</t>
  </si>
  <si>
    <t>Block Total</t>
  </si>
  <si>
    <t>Andapattu (V)</t>
  </si>
  <si>
    <t>Arpakkam</t>
  </si>
  <si>
    <t>Boodamangalam</t>
  </si>
  <si>
    <t>Durginammiandal</t>
  </si>
  <si>
    <t>Erumpoondi</t>
  </si>
  <si>
    <t>Kalasthambadi</t>
  </si>
  <si>
    <t>Kamalaputhur</t>
  </si>
  <si>
    <t>Karkonnam</t>
  </si>
  <si>
    <t>Karunthuvambadi</t>
  </si>
  <si>
    <t>Kolakkaravadi</t>
  </si>
  <si>
    <t>Kovur</t>
  </si>
  <si>
    <t>Kunniyandal</t>
  </si>
  <si>
    <t>Madalambadi</t>
  </si>
  <si>
    <t>Mallappa Nayakkam Palayam</t>
  </si>
  <si>
    <t>Mangalam</t>
  </si>
  <si>
    <t>Maruthuvambadi</t>
  </si>
  <si>
    <t>Mutharasampundi</t>
  </si>
  <si>
    <t>Nookkambadi</t>
  </si>
  <si>
    <t>Palanandal</t>
  </si>
  <si>
    <t>Porkunam</t>
  </si>
  <si>
    <t>Sadayanodai</t>
  </si>
  <si>
    <t>Salayanur</t>
  </si>
  <si>
    <t>Sananandal</t>
  </si>
  <si>
    <t>Thurinjapuram</t>
  </si>
  <si>
    <t>Usambadi</t>
  </si>
  <si>
    <t>Uthirampoondi</t>
  </si>
  <si>
    <t>Vada Karingalipadi</t>
  </si>
  <si>
    <t>Vada Pulidiyur</t>
  </si>
  <si>
    <t>Velunganandal</t>
  </si>
  <si>
    <t>Kariyandal</t>
  </si>
  <si>
    <t>Karumarapatti</t>
  </si>
  <si>
    <t>Kothantavadi</t>
  </si>
  <si>
    <t xml:space="preserve">Sorakolathur </t>
  </si>
  <si>
    <t>Devanampattu</t>
  </si>
  <si>
    <t>Inam karianadal</t>
  </si>
  <si>
    <t>Kiliapattu</t>
  </si>
  <si>
    <t>Meppathurai</t>
  </si>
  <si>
    <t>Naidumangalam</t>
  </si>
  <si>
    <t>Narthampoondi</t>
  </si>
  <si>
    <t>Periyakilambadi</t>
  </si>
  <si>
    <t>Randam</t>
  </si>
  <si>
    <t>Seelappandal</t>
  </si>
  <si>
    <t>Vadakarimbalur</t>
  </si>
  <si>
    <t>Vallivagai</t>
  </si>
  <si>
    <t>Vedanthavadi</t>
  </si>
  <si>
    <t xml:space="preserve">Mallavadi </t>
  </si>
  <si>
    <t>Pudumallavadi</t>
  </si>
  <si>
    <t xml:space="preserve">Climate Vulnerability Area (CVA) 1: Socio-Economic </t>
  </si>
  <si>
    <t>Geographical Area</t>
  </si>
  <si>
    <t>Ha</t>
  </si>
  <si>
    <t>S1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</si>
  <si>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</si>
  <si>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</si>
  <si>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</si>
  <si>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</si>
  <si>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</si>
  <si>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</si>
  <si>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</si>
  <si>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25 %</t>
  </si>
  <si>
    <t>ST Population</t>
  </si>
  <si>
    <t>Vulnerable popupation</t>
  </si>
  <si>
    <t>S2,S3,S4</t>
  </si>
  <si>
    <t>Households (HH's)</t>
  </si>
  <si>
    <t>Only one room HH's (SECC)</t>
  </si>
  <si>
    <t>Female Headed HH's (SECC)</t>
  </si>
  <si>
    <t>Vulnerable Households (SECC)</t>
  </si>
  <si>
    <t>% of Vulnerable Households</t>
  </si>
  <si>
    <t>%</t>
  </si>
  <si>
    <t>Registered MGNREGA Job cards</t>
  </si>
  <si>
    <t>Persons</t>
  </si>
  <si>
    <t>Active person working in MGNREGA job Cards</t>
  </si>
  <si>
    <t>Drinking Water Sources</t>
  </si>
  <si>
    <t>S3</t>
  </si>
  <si>
    <t>HH's have tap water connection for drinking water</t>
  </si>
  <si>
    <t>HH's dependent on other sources for drinking water</t>
  </si>
  <si>
    <t>Annual Greywater Generation</t>
  </si>
  <si>
    <t>Ha - M</t>
  </si>
  <si>
    <t>S2, S3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</si>
  <si>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</si>
  <si>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</si>
  <si>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</si>
  <si>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</si>
  <si>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</si>
  <si>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</si>
  <si>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</si>
  <si>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27.9 °C</t>
  </si>
  <si>
    <t>Ground Water(G.W) Status</t>
  </si>
  <si>
    <t>OE,Critical,SC,
Safe,Saline</t>
  </si>
  <si>
    <t>W2,W3</t>
  </si>
  <si>
    <t>Over -Exploited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</si>
  <si>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</si>
  <si>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</si>
  <si>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</si>
  <si>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</si>
  <si>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</si>
  <si>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</si>
  <si>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</si>
  <si>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</si>
  <si>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</si>
  <si>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</si>
  <si>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</si>
  <si>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</si>
  <si>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</si>
  <si>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</si>
  <si>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</si>
  <si>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</si>
  <si>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</si>
  <si>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</si>
  <si>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</si>
  <si>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</si>
  <si>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</si>
  <si>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</si>
  <si>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</si>
  <si>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</si>
  <si>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</si>
  <si>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</si>
  <si>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</si>
  <si>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</si>
  <si>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</si>
  <si>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</si>
  <si>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</si>
  <si>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</si>
  <si>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</si>
  <si>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</si>
  <si>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W5</t>
  </si>
  <si>
    <t>Number of MiCriticalo Watersheds</t>
  </si>
  <si>
    <t>C3,W3, W4</t>
  </si>
  <si>
    <t>Water Demand</t>
  </si>
  <si>
    <t>Water Demand For Humans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</si>
  <si>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</si>
  <si>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</si>
  <si>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</si>
  <si>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</si>
  <si>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</si>
  <si>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</si>
  <si>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</si>
  <si>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</si>
  <si>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Climate Vulnerability Area (CVA)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</si>
  <si>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</si>
  <si>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</si>
  <si>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</si>
  <si>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</si>
  <si>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</si>
  <si>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</si>
  <si>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</si>
  <si>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</si>
  <si>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Criticalops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</si>
  <si>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</si>
  <si>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</si>
  <si>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</si>
  <si>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</si>
  <si>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</si>
  <si>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</si>
  <si>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</si>
  <si>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</si>
  <si>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</si>
  <si>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</si>
  <si>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</si>
  <si>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</si>
  <si>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</si>
  <si>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Criticalops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</si>
  <si>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</si>
  <si>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</si>
  <si>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</si>
  <si>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</si>
  <si>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</si>
  <si>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</si>
  <si>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</si>
  <si>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</si>
  <si>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</si>
  <si>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</si>
  <si>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</si>
  <si>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</si>
  <si>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</si>
  <si>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</si>
  <si>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</si>
  <si>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</si>
  <si>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</si>
  <si>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</si>
  <si>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</si>
  <si>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</si>
  <si>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</si>
  <si>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</si>
  <si>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</si>
  <si>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</si>
  <si>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</si>
  <si>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</si>
  <si>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</si>
  <si>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</si>
  <si>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</si>
  <si>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</si>
  <si>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</si>
  <si>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</si>
  <si>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</si>
  <si>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</si>
  <si>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</si>
  <si>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</si>
  <si>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</si>
  <si>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</si>
  <si>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</si>
  <si>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</si>
  <si>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</si>
  <si>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</si>
  <si>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</si>
  <si>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</si>
  <si>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</si>
  <si>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</si>
  <si>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</si>
  <si>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Low, Moderate, high</t>
  </si>
  <si>
    <t>Moderate</t>
  </si>
  <si>
    <t>Low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</si>
  <si>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</si>
  <si>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</si>
  <si>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</si>
  <si>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</si>
  <si>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</si>
  <si>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</si>
  <si>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</si>
  <si>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</si>
  <si>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</si>
  <si>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</si>
  <si>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</si>
  <si>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</si>
  <si>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</si>
  <si>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</si>
  <si>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</si>
  <si>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</si>
  <si>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</si>
  <si>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</si>
  <si>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</si>
  <si>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A3,A4,S4</t>
  </si>
  <si>
    <t>Poultry</t>
  </si>
</sst>
</file>

<file path=xl/styles.xml><?xml version="1.0" encoding="utf-8"?>
<styleSheet xmlns="http://schemas.openxmlformats.org/spreadsheetml/2006/main">
  <numFmts count="1">
    <numFmt numFmtId="164" formatCode="0\ &quot;Ha&quot;"/>
  </numFmts>
  <fonts count="8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b/>
      <sz val="12"/>
      <name val="Cambria"/>
    </font>
    <font>
      <sz val="12"/>
      <color theme="1"/>
      <name val="Cambria"/>
    </font>
    <font>
      <b/>
      <sz val="12"/>
      <color rgb="FFFF0000"/>
      <name val="Cambria"/>
    </font>
    <font>
      <sz val="12"/>
      <color rgb="FF000000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2" fontId="2" fillId="0" borderId="2" xfId="0" applyNumberFormat="1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2" fontId="2" fillId="3" borderId="1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3" fillId="0" borderId="5" xfId="0" applyFont="1" applyBorder="1"/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1" fontId="4" fillId="3" borderId="6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right" wrapText="1"/>
    </xf>
    <xf numFmtId="1" fontId="5" fillId="0" borderId="6" xfId="0" applyNumberFormat="1" applyFont="1" applyBorder="1" applyAlignment="1">
      <alignment horizontal="right" wrapText="1"/>
    </xf>
    <xf numFmtId="1" fontId="2" fillId="3" borderId="6" xfId="0" applyNumberFormat="1" applyFont="1" applyFill="1" applyBorder="1" applyAlignment="1">
      <alignment horizontal="right" wrapText="1"/>
    </xf>
    <xf numFmtId="9" fontId="5" fillId="0" borderId="6" xfId="0" applyNumberFormat="1" applyFont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2" fontId="7" fillId="4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right" wrapText="1"/>
    </xf>
    <xf numFmtId="10" fontId="5" fillId="0" borderId="6" xfId="0" applyNumberFormat="1" applyFont="1" applyBorder="1" applyAlignment="1">
      <alignment horizontal="right" wrapText="1"/>
    </xf>
    <xf numFmtId="9" fontId="2" fillId="3" borderId="6" xfId="0" applyNumberFormat="1" applyFont="1" applyFill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0" fontId="7" fillId="4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7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wrapText="1"/>
    </xf>
    <xf numFmtId="2" fontId="2" fillId="3" borderId="6" xfId="0" applyNumberFormat="1" applyFont="1" applyFill="1" applyBorder="1" applyAlignment="1">
      <alignment horizontal="right" wrapText="1"/>
    </xf>
    <xf numFmtId="3" fontId="5" fillId="5" borderId="6" xfId="0" applyNumberFormat="1" applyFont="1" applyFill="1" applyBorder="1" applyAlignment="1">
      <alignment horizontal="center" vertical="center" wrapText="1"/>
    </xf>
    <xf numFmtId="9" fontId="7" fillId="5" borderId="6" xfId="0" applyNumberFormat="1" applyFont="1" applyFill="1" applyBorder="1" applyAlignment="1">
      <alignment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2" fontId="4" fillId="3" borderId="6" xfId="0" applyNumberFormat="1" applyFont="1" applyFill="1" applyBorder="1" applyAlignment="1">
      <alignment horizontal="right" wrapText="1"/>
    </xf>
    <xf numFmtId="0" fontId="5" fillId="6" borderId="6" xfId="0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0" fontId="7" fillId="6" borderId="6" xfId="0" applyFont="1" applyFill="1" applyBorder="1" applyAlignment="1">
      <alignment vertical="center" wrapText="1"/>
    </xf>
    <xf numFmtId="4" fontId="2" fillId="0" borderId="6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9" fontId="5" fillId="0" borderId="6" xfId="0" applyNumberFormat="1" applyFont="1" applyBorder="1" applyAlignment="1">
      <alignment wrapText="1"/>
    </xf>
    <xf numFmtId="9" fontId="5" fillId="0" borderId="0" xfId="0" applyNumberFormat="1" applyFont="1" applyAlignment="1">
      <alignment wrapText="1"/>
    </xf>
    <xf numFmtId="3" fontId="7" fillId="6" borderId="6" xfId="0" applyNumberFormat="1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9" fontId="6" fillId="6" borderId="6" xfId="0" applyNumberFormat="1" applyFont="1" applyFill="1" applyBorder="1" applyAlignment="1">
      <alignment vertical="center" wrapText="1"/>
    </xf>
    <xf numFmtId="9" fontId="5" fillId="2" borderId="6" xfId="0" applyNumberFormat="1" applyFont="1" applyFill="1" applyBorder="1" applyAlignment="1">
      <alignment vertical="center" wrapText="1"/>
    </xf>
    <xf numFmtId="9" fontId="4" fillId="3" borderId="6" xfId="0" applyNumberFormat="1" applyFont="1" applyFill="1" applyBorder="1" applyAlignment="1">
      <alignment horizontal="right" wrapText="1"/>
    </xf>
    <xf numFmtId="9" fontId="7" fillId="6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right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1" fontId="5" fillId="6" borderId="6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horizontal="right" wrapText="1"/>
    </xf>
    <xf numFmtId="1" fontId="5" fillId="0" borderId="6" xfId="0" applyNumberFormat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3" borderId="6" xfId="0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BA1003"/>
  <sheetViews>
    <sheetView tabSelected="1" workbookViewId="0">
      <selection sqref="A1:A2"/>
    </sheetView>
  </sheetViews>
  <sheetFormatPr defaultColWidth="14.44140625" defaultRowHeight="15" customHeight="1"/>
  <cols>
    <col min="1" max="1" width="14.44140625" style="9"/>
    <col min="2" max="2" width="50.5546875" style="9" customWidth="1"/>
    <col min="3" max="4" width="16.5546875" style="9" customWidth="1"/>
    <col min="5" max="53" width="10.6640625" style="9" customWidth="1"/>
    <col min="54" max="16384" width="14.44140625" style="9"/>
  </cols>
  <sheetData>
    <row r="1" spans="1:53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 t="s">
        <v>5</v>
      </c>
      <c r="AI1" s="5"/>
      <c r="AJ1" s="5"/>
      <c r="AK1" s="6"/>
      <c r="AL1" s="4" t="s">
        <v>6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4" t="s">
        <v>7</v>
      </c>
      <c r="AY1" s="6"/>
      <c r="AZ1" s="7" t="s">
        <v>8</v>
      </c>
      <c r="BA1" s="8"/>
    </row>
    <row r="2" spans="1:53" ht="47.25" customHeight="1">
      <c r="A2" s="10"/>
      <c r="B2" s="10"/>
      <c r="C2" s="10"/>
      <c r="D2" s="10"/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1" t="s">
        <v>30</v>
      </c>
      <c r="AA2" s="11" t="s">
        <v>31</v>
      </c>
      <c r="AB2" s="11" t="s">
        <v>32</v>
      </c>
      <c r="AC2" s="11" t="s">
        <v>33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 t="s">
        <v>43</v>
      </c>
      <c r="AN2" s="11" t="s">
        <v>44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49</v>
      </c>
      <c r="AT2" s="11" t="s">
        <v>50</v>
      </c>
      <c r="AU2" s="11" t="s">
        <v>51</v>
      </c>
      <c r="AV2" s="11" t="s">
        <v>52</v>
      </c>
      <c r="AW2" s="11" t="s">
        <v>53</v>
      </c>
      <c r="AX2" s="11" t="s">
        <v>54</v>
      </c>
      <c r="AY2" s="11" t="s">
        <v>55</v>
      </c>
      <c r="AZ2" s="10"/>
      <c r="BA2" s="12"/>
    </row>
    <row r="3" spans="1:53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  <c r="P3" s="13">
        <v>16</v>
      </c>
      <c r="Q3" s="13">
        <v>17</v>
      </c>
      <c r="R3" s="13">
        <v>18</v>
      </c>
      <c r="S3" s="13">
        <v>19</v>
      </c>
      <c r="T3" s="13">
        <v>20</v>
      </c>
      <c r="U3" s="13">
        <v>21</v>
      </c>
      <c r="V3" s="13">
        <v>22</v>
      </c>
      <c r="W3" s="13">
        <v>23</v>
      </c>
      <c r="X3" s="13">
        <v>24</v>
      </c>
      <c r="Y3" s="13">
        <v>25</v>
      </c>
      <c r="Z3" s="13">
        <v>26</v>
      </c>
      <c r="AA3" s="13">
        <v>27</v>
      </c>
      <c r="AB3" s="13">
        <v>28</v>
      </c>
      <c r="AC3" s="13">
        <v>29</v>
      </c>
      <c r="AD3" s="13">
        <v>30</v>
      </c>
      <c r="AE3" s="13">
        <v>31</v>
      </c>
      <c r="AF3" s="13">
        <v>32</v>
      </c>
      <c r="AG3" s="13">
        <v>33</v>
      </c>
      <c r="AH3" s="13">
        <v>34</v>
      </c>
      <c r="AI3" s="13">
        <v>35</v>
      </c>
      <c r="AJ3" s="13">
        <v>36</v>
      </c>
      <c r="AK3" s="13">
        <v>37</v>
      </c>
      <c r="AL3" s="13">
        <v>38</v>
      </c>
      <c r="AM3" s="13">
        <v>39</v>
      </c>
      <c r="AN3" s="13">
        <v>40</v>
      </c>
      <c r="AO3" s="13">
        <v>41</v>
      </c>
      <c r="AP3" s="13">
        <v>42</v>
      </c>
      <c r="AQ3" s="13">
        <v>43</v>
      </c>
      <c r="AR3" s="13">
        <v>44</v>
      </c>
      <c r="AS3" s="13">
        <v>45</v>
      </c>
      <c r="AT3" s="13">
        <v>46</v>
      </c>
      <c r="AU3" s="13">
        <v>47</v>
      </c>
      <c r="AV3" s="13">
        <v>48</v>
      </c>
      <c r="AW3" s="13">
        <v>49</v>
      </c>
      <c r="AX3" s="13">
        <v>50</v>
      </c>
      <c r="AY3" s="13">
        <v>51</v>
      </c>
      <c r="AZ3" s="14">
        <v>69</v>
      </c>
      <c r="BA3" s="15"/>
    </row>
    <row r="4" spans="1:53" ht="15.75" customHeight="1">
      <c r="A4" s="16"/>
      <c r="B4" s="17" t="s">
        <v>56</v>
      </c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2"/>
      <c r="BA4" s="23"/>
    </row>
    <row r="5" spans="1:53" ht="15.75" customHeight="1">
      <c r="A5" s="24">
        <v>1</v>
      </c>
      <c r="B5" s="25" t="s">
        <v>57</v>
      </c>
      <c r="C5" s="18" t="s">
        <v>58</v>
      </c>
      <c r="D5" s="18" t="s">
        <v>59</v>
      </c>
      <c r="E5" s="26">
        <v>278</v>
      </c>
      <c r="F5" s="26">
        <v>710</v>
      </c>
      <c r="G5" s="26">
        <v>1559</v>
      </c>
      <c r="H5" s="26">
        <v>168</v>
      </c>
      <c r="I5" s="26">
        <v>778</v>
      </c>
      <c r="J5" s="26">
        <v>475</v>
      </c>
      <c r="K5" s="26">
        <v>684</v>
      </c>
      <c r="L5" s="26">
        <v>435</v>
      </c>
      <c r="M5" s="26">
        <v>464</v>
      </c>
      <c r="N5" s="26">
        <v>431</v>
      </c>
      <c r="O5" s="26">
        <v>431</v>
      </c>
      <c r="P5" s="26">
        <v>150</v>
      </c>
      <c r="Q5" s="26">
        <v>836</v>
      </c>
      <c r="R5" s="26">
        <v>370</v>
      </c>
      <c r="S5" s="26">
        <v>2216</v>
      </c>
      <c r="T5" s="27">
        <v>397</v>
      </c>
      <c r="U5" s="26">
        <v>149</v>
      </c>
      <c r="V5" s="26">
        <v>629</v>
      </c>
      <c r="W5" s="26">
        <v>580</v>
      </c>
      <c r="X5" s="26">
        <v>671</v>
      </c>
      <c r="Y5" s="26">
        <v>235</v>
      </c>
      <c r="Z5" s="26">
        <v>725</v>
      </c>
      <c r="AA5" s="26">
        <v>380</v>
      </c>
      <c r="AB5" s="26">
        <v>789</v>
      </c>
      <c r="AC5" s="26">
        <v>155</v>
      </c>
      <c r="AD5" s="26">
        <v>476</v>
      </c>
      <c r="AE5" s="26">
        <v>84</v>
      </c>
      <c r="AF5" s="26">
        <v>759</v>
      </c>
      <c r="AG5" s="26">
        <v>622</v>
      </c>
      <c r="AH5" s="21">
        <v>329</v>
      </c>
      <c r="AI5" s="21">
        <v>396</v>
      </c>
      <c r="AJ5" s="21">
        <v>253</v>
      </c>
      <c r="AK5" s="21">
        <v>801</v>
      </c>
      <c r="AL5" s="21">
        <v>511</v>
      </c>
      <c r="AM5" s="21">
        <v>1232</v>
      </c>
      <c r="AN5" s="21">
        <v>724</v>
      </c>
      <c r="AO5" s="21">
        <v>796</v>
      </c>
      <c r="AP5" s="21">
        <v>419</v>
      </c>
      <c r="AQ5" s="21">
        <v>966</v>
      </c>
      <c r="AR5" s="21">
        <v>459</v>
      </c>
      <c r="AS5" s="21">
        <v>428</v>
      </c>
      <c r="AT5" s="21">
        <v>581</v>
      </c>
      <c r="AU5" s="21">
        <v>628</v>
      </c>
      <c r="AV5" s="21">
        <v>888</v>
      </c>
      <c r="AW5" s="21">
        <v>1586</v>
      </c>
      <c r="AX5" s="21">
        <v>389</v>
      </c>
      <c r="AY5" s="21">
        <v>319</v>
      </c>
      <c r="AZ5" s="28">
        <f t="shared" ref="AZ5:AZ15" si="0">SUM(E5:AY5)</f>
        <v>28341</v>
      </c>
      <c r="BA5" s="23"/>
    </row>
    <row r="6" spans="1:53" ht="15.75" customHeight="1">
      <c r="A6" s="24">
        <v>2</v>
      </c>
      <c r="B6" s="25" t="s">
        <v>60</v>
      </c>
      <c r="C6" s="18" t="s">
        <v>61</v>
      </c>
      <c r="D6" s="18" t="s">
        <v>62</v>
      </c>
      <c r="E6" s="26">
        <v>1050</v>
      </c>
      <c r="F6" s="26">
        <v>1715</v>
      </c>
      <c r="G6" s="26">
        <v>3831</v>
      </c>
      <c r="H6" s="26">
        <v>904</v>
      </c>
      <c r="I6" s="26">
        <v>1716</v>
      </c>
      <c r="J6" s="26">
        <v>1200</v>
      </c>
      <c r="K6" s="26">
        <v>792</v>
      </c>
      <c r="L6" s="26">
        <v>832</v>
      </c>
      <c r="M6" s="26">
        <v>756</v>
      </c>
      <c r="N6" s="26">
        <v>1411</v>
      </c>
      <c r="O6" s="26">
        <v>701</v>
      </c>
      <c r="P6" s="26">
        <v>596</v>
      </c>
      <c r="Q6" s="26">
        <v>1815</v>
      </c>
      <c r="R6" s="26">
        <v>750</v>
      </c>
      <c r="S6" s="26">
        <v>4721</v>
      </c>
      <c r="T6" s="26">
        <v>1039</v>
      </c>
      <c r="U6" s="26">
        <v>315</v>
      </c>
      <c r="V6" s="26">
        <v>1625</v>
      </c>
      <c r="W6" s="26">
        <v>1415</v>
      </c>
      <c r="X6" s="26">
        <v>1426</v>
      </c>
      <c r="Y6" s="26">
        <v>761</v>
      </c>
      <c r="Z6" s="26">
        <v>1263</v>
      </c>
      <c r="AA6" s="26">
        <v>811</v>
      </c>
      <c r="AB6" s="26">
        <v>1445</v>
      </c>
      <c r="AC6" s="26">
        <v>784</v>
      </c>
      <c r="AD6" s="26">
        <v>547</v>
      </c>
      <c r="AE6" s="26">
        <v>345</v>
      </c>
      <c r="AF6" s="26">
        <v>1201</v>
      </c>
      <c r="AG6" s="26">
        <v>1045</v>
      </c>
      <c r="AH6" s="27">
        <v>793</v>
      </c>
      <c r="AI6" s="21">
        <v>980</v>
      </c>
      <c r="AJ6" s="21">
        <v>661</v>
      </c>
      <c r="AK6" s="21">
        <v>1698</v>
      </c>
      <c r="AL6" s="21">
        <v>1605</v>
      </c>
      <c r="AM6" s="21">
        <v>3044</v>
      </c>
      <c r="AN6" s="21">
        <v>1860</v>
      </c>
      <c r="AO6" s="21">
        <v>795</v>
      </c>
      <c r="AP6" s="21">
        <v>1054</v>
      </c>
      <c r="AQ6" s="21">
        <v>1978</v>
      </c>
      <c r="AR6" s="21">
        <v>1011</v>
      </c>
      <c r="AS6" s="21">
        <v>928</v>
      </c>
      <c r="AT6" s="21">
        <v>1347</v>
      </c>
      <c r="AU6" s="21">
        <v>1034</v>
      </c>
      <c r="AV6" s="21">
        <v>1661</v>
      </c>
      <c r="AW6" s="21">
        <v>2541</v>
      </c>
      <c r="AX6" s="21">
        <v>1378</v>
      </c>
      <c r="AY6" s="21">
        <v>755</v>
      </c>
      <c r="AZ6" s="28">
        <f t="shared" si="0"/>
        <v>61935</v>
      </c>
      <c r="BA6" s="23"/>
    </row>
    <row r="7" spans="1:53" ht="15.75" customHeight="1">
      <c r="A7" s="24">
        <v>3</v>
      </c>
      <c r="B7" s="25" t="s">
        <v>63</v>
      </c>
      <c r="C7" s="18" t="s">
        <v>61</v>
      </c>
      <c r="D7" s="18" t="s">
        <v>62</v>
      </c>
      <c r="E7" s="26">
        <v>1086</v>
      </c>
      <c r="F7" s="26">
        <v>1749</v>
      </c>
      <c r="G7" s="26">
        <v>3688</v>
      </c>
      <c r="H7" s="26">
        <v>932</v>
      </c>
      <c r="I7" s="26">
        <v>1724</v>
      </c>
      <c r="J7" s="26">
        <v>1140</v>
      </c>
      <c r="K7" s="26">
        <v>811</v>
      </c>
      <c r="L7" s="26">
        <v>881</v>
      </c>
      <c r="M7" s="26">
        <v>753</v>
      </c>
      <c r="N7" s="26">
        <v>1348</v>
      </c>
      <c r="O7" s="26">
        <v>670</v>
      </c>
      <c r="P7" s="26">
        <v>611</v>
      </c>
      <c r="Q7" s="26">
        <v>1775</v>
      </c>
      <c r="R7" s="26">
        <v>736</v>
      </c>
      <c r="S7" s="26">
        <v>4684</v>
      </c>
      <c r="T7" s="26">
        <v>1051</v>
      </c>
      <c r="U7" s="26">
        <v>307</v>
      </c>
      <c r="V7" s="26">
        <v>1677</v>
      </c>
      <c r="W7" s="26">
        <v>1388</v>
      </c>
      <c r="X7" s="26">
        <v>1373</v>
      </c>
      <c r="Y7" s="26">
        <v>762</v>
      </c>
      <c r="Z7" s="26">
        <v>1230</v>
      </c>
      <c r="AA7" s="26">
        <v>791</v>
      </c>
      <c r="AB7" s="26">
        <v>1435</v>
      </c>
      <c r="AC7" s="26">
        <v>867</v>
      </c>
      <c r="AD7" s="26">
        <v>548</v>
      </c>
      <c r="AE7" s="26">
        <v>370</v>
      </c>
      <c r="AF7" s="26">
        <v>1207</v>
      </c>
      <c r="AG7" s="26">
        <v>1008</v>
      </c>
      <c r="AH7" s="27">
        <v>774</v>
      </c>
      <c r="AI7" s="21">
        <v>944</v>
      </c>
      <c r="AJ7" s="21">
        <v>668</v>
      </c>
      <c r="AK7" s="21">
        <v>1687</v>
      </c>
      <c r="AL7" s="21">
        <v>1551</v>
      </c>
      <c r="AM7" s="21">
        <v>2889</v>
      </c>
      <c r="AN7" s="21">
        <v>1804</v>
      </c>
      <c r="AO7" s="21">
        <v>766</v>
      </c>
      <c r="AP7" s="21">
        <v>1099</v>
      </c>
      <c r="AQ7" s="21">
        <v>1948</v>
      </c>
      <c r="AR7" s="21">
        <v>939</v>
      </c>
      <c r="AS7" s="21">
        <v>915</v>
      </c>
      <c r="AT7" s="21">
        <v>1313</v>
      </c>
      <c r="AU7" s="21">
        <v>1024</v>
      </c>
      <c r="AV7" s="21">
        <v>1665</v>
      </c>
      <c r="AW7" s="21">
        <v>2566</v>
      </c>
      <c r="AX7" s="21">
        <v>1449</v>
      </c>
      <c r="AY7" s="21">
        <v>743</v>
      </c>
      <c r="AZ7" s="28">
        <f t="shared" si="0"/>
        <v>61346</v>
      </c>
      <c r="BA7" s="23"/>
    </row>
    <row r="8" spans="1:53" ht="15.75" customHeight="1">
      <c r="A8" s="24">
        <v>4</v>
      </c>
      <c r="B8" s="25" t="s">
        <v>64</v>
      </c>
      <c r="C8" s="18" t="s">
        <v>61</v>
      </c>
      <c r="D8" s="18" t="s">
        <v>65</v>
      </c>
      <c r="E8" s="26">
        <v>2136</v>
      </c>
      <c r="F8" s="26">
        <v>3464</v>
      </c>
      <c r="G8" s="26">
        <v>7519</v>
      </c>
      <c r="H8" s="26">
        <v>1836</v>
      </c>
      <c r="I8" s="26">
        <v>3440</v>
      </c>
      <c r="J8" s="26">
        <v>2340</v>
      </c>
      <c r="K8" s="26">
        <v>1603</v>
      </c>
      <c r="L8" s="26">
        <v>1713</v>
      </c>
      <c r="M8" s="26">
        <v>1509</v>
      </c>
      <c r="N8" s="26">
        <v>2759</v>
      </c>
      <c r="O8" s="26">
        <v>1371</v>
      </c>
      <c r="P8" s="26">
        <v>1207</v>
      </c>
      <c r="Q8" s="26">
        <v>3590</v>
      </c>
      <c r="R8" s="26">
        <v>1486</v>
      </c>
      <c r="S8" s="26">
        <v>9405</v>
      </c>
      <c r="T8" s="26">
        <v>2090</v>
      </c>
      <c r="U8" s="26">
        <v>622</v>
      </c>
      <c r="V8" s="26">
        <v>3302</v>
      </c>
      <c r="W8" s="26">
        <v>2803</v>
      </c>
      <c r="X8" s="26">
        <v>2799</v>
      </c>
      <c r="Y8" s="26">
        <v>1523</v>
      </c>
      <c r="Z8" s="26">
        <v>2493</v>
      </c>
      <c r="AA8" s="26">
        <v>1602</v>
      </c>
      <c r="AB8" s="26">
        <v>2880</v>
      </c>
      <c r="AC8" s="26">
        <v>1651</v>
      </c>
      <c r="AD8" s="26">
        <v>1095</v>
      </c>
      <c r="AE8" s="26">
        <v>715</v>
      </c>
      <c r="AF8" s="26">
        <v>2408</v>
      </c>
      <c r="AG8" s="26">
        <v>2053</v>
      </c>
      <c r="AH8" s="27">
        <v>1567</v>
      </c>
      <c r="AI8" s="21">
        <v>1924</v>
      </c>
      <c r="AJ8" s="21">
        <v>1329</v>
      </c>
      <c r="AK8" s="21">
        <v>3385</v>
      </c>
      <c r="AL8" s="21">
        <v>3156</v>
      </c>
      <c r="AM8" s="21">
        <v>5933</v>
      </c>
      <c r="AN8" s="21">
        <v>3664</v>
      </c>
      <c r="AO8" s="21">
        <v>1561</v>
      </c>
      <c r="AP8" s="21">
        <v>2153</v>
      </c>
      <c r="AQ8" s="21">
        <v>3926</v>
      </c>
      <c r="AR8" s="21">
        <v>1950</v>
      </c>
      <c r="AS8" s="21">
        <v>1843</v>
      </c>
      <c r="AT8" s="21">
        <v>2660</v>
      </c>
      <c r="AU8" s="21">
        <v>2058</v>
      </c>
      <c r="AV8" s="21">
        <v>3326</v>
      </c>
      <c r="AW8" s="21">
        <v>5107</v>
      </c>
      <c r="AX8" s="21">
        <v>2827</v>
      </c>
      <c r="AY8" s="21">
        <v>1498</v>
      </c>
      <c r="AZ8" s="28">
        <f t="shared" si="0"/>
        <v>123281</v>
      </c>
      <c r="BA8" s="23"/>
    </row>
    <row r="9" spans="1:53" ht="15.75" customHeight="1">
      <c r="A9" s="24">
        <v>5</v>
      </c>
      <c r="B9" s="25" t="s">
        <v>66</v>
      </c>
      <c r="C9" s="18" t="s">
        <v>61</v>
      </c>
      <c r="D9" s="18" t="s">
        <v>65</v>
      </c>
      <c r="E9" s="26">
        <v>635</v>
      </c>
      <c r="F9" s="26">
        <v>1410</v>
      </c>
      <c r="G9" s="26">
        <v>776</v>
      </c>
      <c r="H9" s="26">
        <v>155</v>
      </c>
      <c r="I9" s="26">
        <v>1163</v>
      </c>
      <c r="J9" s="26">
        <v>552</v>
      </c>
      <c r="K9" s="26">
        <v>792</v>
      </c>
      <c r="L9" s="26">
        <v>0</v>
      </c>
      <c r="M9" s="26">
        <v>636</v>
      </c>
      <c r="N9" s="26">
        <v>769</v>
      </c>
      <c r="O9" s="26">
        <v>0</v>
      </c>
      <c r="P9" s="26">
        <v>0</v>
      </c>
      <c r="Q9" s="26">
        <v>572</v>
      </c>
      <c r="R9" s="26">
        <v>399</v>
      </c>
      <c r="S9" s="26">
        <v>1373</v>
      </c>
      <c r="T9" s="26">
        <v>792</v>
      </c>
      <c r="U9" s="26">
        <v>16</v>
      </c>
      <c r="V9" s="26">
        <v>732</v>
      </c>
      <c r="W9" s="26">
        <v>45</v>
      </c>
      <c r="X9" s="26">
        <v>714</v>
      </c>
      <c r="Y9" s="26">
        <v>296</v>
      </c>
      <c r="Z9" s="26">
        <v>765</v>
      </c>
      <c r="AA9" s="26">
        <v>0</v>
      </c>
      <c r="AB9" s="26">
        <v>1250</v>
      </c>
      <c r="AC9" s="26">
        <v>1087</v>
      </c>
      <c r="AD9" s="26">
        <v>0</v>
      </c>
      <c r="AE9" s="26">
        <v>67</v>
      </c>
      <c r="AF9" s="26">
        <v>60</v>
      </c>
      <c r="AG9" s="26">
        <v>194</v>
      </c>
      <c r="AH9" s="21" t="s">
        <v>67</v>
      </c>
      <c r="AI9" s="21">
        <v>2</v>
      </c>
      <c r="AJ9" s="21">
        <v>1072</v>
      </c>
      <c r="AK9" s="21">
        <v>738</v>
      </c>
      <c r="AL9" s="21">
        <v>1360</v>
      </c>
      <c r="AM9" s="21">
        <v>1564</v>
      </c>
      <c r="AN9" s="21">
        <v>719</v>
      </c>
      <c r="AO9" s="21">
        <v>521</v>
      </c>
      <c r="AP9" s="21">
        <v>45</v>
      </c>
      <c r="AQ9" s="21">
        <v>1116</v>
      </c>
      <c r="AR9" s="21">
        <v>506</v>
      </c>
      <c r="AS9" s="21">
        <v>1</v>
      </c>
      <c r="AT9" s="21">
        <v>376</v>
      </c>
      <c r="AU9" s="21">
        <v>710</v>
      </c>
      <c r="AV9" s="21">
        <v>893</v>
      </c>
      <c r="AW9" s="21">
        <v>1102</v>
      </c>
      <c r="AX9" s="21">
        <v>1222</v>
      </c>
      <c r="AY9" s="21">
        <v>61</v>
      </c>
      <c r="AZ9" s="28">
        <f t="shared" si="0"/>
        <v>27258</v>
      </c>
      <c r="BA9" s="23"/>
    </row>
    <row r="10" spans="1:53" ht="15.75" customHeight="1">
      <c r="A10" s="24">
        <v>6</v>
      </c>
      <c r="B10" s="25" t="s">
        <v>68</v>
      </c>
      <c r="C10" s="18" t="s">
        <v>61</v>
      </c>
      <c r="D10" s="18" t="s">
        <v>65</v>
      </c>
      <c r="E10" s="26">
        <v>0</v>
      </c>
      <c r="F10" s="26">
        <v>154</v>
      </c>
      <c r="G10" s="26">
        <v>302</v>
      </c>
      <c r="H10" s="26">
        <v>0</v>
      </c>
      <c r="I10" s="26">
        <v>65</v>
      </c>
      <c r="J10" s="26">
        <v>10</v>
      </c>
      <c r="K10" s="26">
        <v>0</v>
      </c>
      <c r="L10" s="26">
        <v>9</v>
      </c>
      <c r="M10" s="26">
        <v>41</v>
      </c>
      <c r="N10" s="26">
        <v>27</v>
      </c>
      <c r="O10" s="26">
        <v>13</v>
      </c>
      <c r="P10" s="26">
        <v>0</v>
      </c>
      <c r="Q10" s="26">
        <v>24</v>
      </c>
      <c r="R10" s="26">
        <v>0</v>
      </c>
      <c r="S10" s="26">
        <v>208</v>
      </c>
      <c r="T10" s="26">
        <v>17</v>
      </c>
      <c r="U10" s="26">
        <v>0</v>
      </c>
      <c r="V10" s="26">
        <v>25</v>
      </c>
      <c r="W10" s="26">
        <v>79</v>
      </c>
      <c r="X10" s="26">
        <v>0</v>
      </c>
      <c r="Y10" s="26">
        <v>0</v>
      </c>
      <c r="Z10" s="26">
        <v>1</v>
      </c>
      <c r="AA10" s="26">
        <v>0</v>
      </c>
      <c r="AB10" s="26">
        <v>83</v>
      </c>
      <c r="AC10" s="26">
        <v>0</v>
      </c>
      <c r="AD10" s="26">
        <v>0</v>
      </c>
      <c r="AE10" s="26">
        <v>47</v>
      </c>
      <c r="AF10" s="26">
        <v>29</v>
      </c>
      <c r="AG10" s="26">
        <v>0</v>
      </c>
      <c r="AH10" s="21">
        <v>323</v>
      </c>
      <c r="AI10" s="21">
        <v>0</v>
      </c>
      <c r="AJ10" s="21">
        <v>0</v>
      </c>
      <c r="AK10" s="21">
        <v>13</v>
      </c>
      <c r="AL10" s="21">
        <v>0</v>
      </c>
      <c r="AM10" s="21">
        <v>20</v>
      </c>
      <c r="AN10" s="21">
        <v>0</v>
      </c>
      <c r="AO10" s="21">
        <v>12</v>
      </c>
      <c r="AP10" s="21">
        <v>0</v>
      </c>
      <c r="AQ10" s="21">
        <v>58</v>
      </c>
      <c r="AR10" s="21">
        <v>9</v>
      </c>
      <c r="AS10" s="21">
        <v>0</v>
      </c>
      <c r="AT10" s="21">
        <v>103</v>
      </c>
      <c r="AU10" s="21">
        <v>6</v>
      </c>
      <c r="AV10" s="21">
        <v>14</v>
      </c>
      <c r="AW10" s="21">
        <v>12</v>
      </c>
      <c r="AX10" s="21">
        <v>208</v>
      </c>
      <c r="AY10" s="21">
        <v>53</v>
      </c>
      <c r="AZ10" s="28">
        <f t="shared" si="0"/>
        <v>1965</v>
      </c>
      <c r="BA10" s="23"/>
    </row>
    <row r="11" spans="1:53" ht="15.75" customHeight="1">
      <c r="A11" s="24">
        <v>7</v>
      </c>
      <c r="B11" s="25" t="s">
        <v>69</v>
      </c>
      <c r="C11" s="18" t="s">
        <v>61</v>
      </c>
      <c r="D11" s="18" t="s">
        <v>70</v>
      </c>
      <c r="E11" s="26">
        <v>635</v>
      </c>
      <c r="F11" s="26">
        <v>1564</v>
      </c>
      <c r="G11" s="26">
        <v>1078</v>
      </c>
      <c r="H11" s="26">
        <v>155</v>
      </c>
      <c r="I11" s="26">
        <v>1228</v>
      </c>
      <c r="J11" s="26">
        <v>562</v>
      </c>
      <c r="K11" s="26">
        <v>792</v>
      </c>
      <c r="L11" s="26">
        <v>9</v>
      </c>
      <c r="M11" s="26">
        <v>677</v>
      </c>
      <c r="N11" s="26">
        <v>796</v>
      </c>
      <c r="O11" s="26">
        <v>13</v>
      </c>
      <c r="P11" s="26">
        <v>0</v>
      </c>
      <c r="Q11" s="26">
        <v>596</v>
      </c>
      <c r="R11" s="26">
        <v>399</v>
      </c>
      <c r="S11" s="26">
        <v>1581</v>
      </c>
      <c r="T11" s="26">
        <v>809</v>
      </c>
      <c r="U11" s="26">
        <v>16</v>
      </c>
      <c r="V11" s="26">
        <v>757</v>
      </c>
      <c r="W11" s="26">
        <v>124</v>
      </c>
      <c r="X11" s="26">
        <v>714</v>
      </c>
      <c r="Y11" s="26">
        <v>296</v>
      </c>
      <c r="Z11" s="26">
        <v>766</v>
      </c>
      <c r="AA11" s="26">
        <v>0</v>
      </c>
      <c r="AB11" s="26">
        <v>1333</v>
      </c>
      <c r="AC11" s="26">
        <v>1087</v>
      </c>
      <c r="AD11" s="26">
        <v>0</v>
      </c>
      <c r="AE11" s="26">
        <v>114</v>
      </c>
      <c r="AF11" s="26">
        <v>89</v>
      </c>
      <c r="AG11" s="26">
        <v>194</v>
      </c>
      <c r="AH11" s="21">
        <v>81</v>
      </c>
      <c r="AI11" s="21">
        <v>2</v>
      </c>
      <c r="AJ11" s="21">
        <v>1072</v>
      </c>
      <c r="AK11" s="21">
        <v>751</v>
      </c>
      <c r="AL11" s="21">
        <v>1360</v>
      </c>
      <c r="AM11" s="21">
        <v>1584</v>
      </c>
      <c r="AN11" s="21">
        <v>719</v>
      </c>
      <c r="AO11" s="21">
        <v>533</v>
      </c>
      <c r="AP11" s="21">
        <v>45</v>
      </c>
      <c r="AQ11" s="21">
        <v>1174</v>
      </c>
      <c r="AR11" s="21">
        <v>515</v>
      </c>
      <c r="AS11" s="21">
        <v>1</v>
      </c>
      <c r="AT11" s="21">
        <v>479</v>
      </c>
      <c r="AU11" s="21">
        <v>716</v>
      </c>
      <c r="AV11" s="21">
        <v>907</v>
      </c>
      <c r="AW11" s="21">
        <v>1114</v>
      </c>
      <c r="AX11" s="21">
        <v>1430</v>
      </c>
      <c r="AY11" s="21">
        <v>114</v>
      </c>
      <c r="AZ11" s="28">
        <f t="shared" si="0"/>
        <v>28981</v>
      </c>
      <c r="BA11" s="23"/>
    </row>
    <row r="12" spans="1:53" ht="15.75" customHeight="1">
      <c r="A12" s="24">
        <v>8</v>
      </c>
      <c r="B12" s="25" t="s">
        <v>71</v>
      </c>
      <c r="C12" s="18" t="s">
        <v>61</v>
      </c>
      <c r="D12" s="18" t="s">
        <v>62</v>
      </c>
      <c r="E12" s="26">
        <v>464</v>
      </c>
      <c r="F12" s="26">
        <v>853</v>
      </c>
      <c r="G12" s="26">
        <v>1773</v>
      </c>
      <c r="H12" s="26">
        <v>458</v>
      </c>
      <c r="I12" s="26">
        <v>755</v>
      </c>
      <c r="J12" s="26">
        <v>577</v>
      </c>
      <c r="K12" s="26">
        <v>399</v>
      </c>
      <c r="L12" s="26">
        <v>477</v>
      </c>
      <c r="M12" s="26">
        <v>326</v>
      </c>
      <c r="N12" s="26">
        <v>683</v>
      </c>
      <c r="O12" s="26">
        <v>351</v>
      </c>
      <c r="P12" s="26">
        <v>315</v>
      </c>
      <c r="Q12" s="26">
        <v>920</v>
      </c>
      <c r="R12" s="26">
        <v>381</v>
      </c>
      <c r="S12" s="26">
        <v>2141</v>
      </c>
      <c r="T12" s="26">
        <v>490</v>
      </c>
      <c r="U12" s="26">
        <v>153</v>
      </c>
      <c r="V12" s="26">
        <v>782</v>
      </c>
      <c r="W12" s="26">
        <v>726</v>
      </c>
      <c r="X12" s="26">
        <v>658</v>
      </c>
      <c r="Y12" s="26">
        <v>359</v>
      </c>
      <c r="Z12" s="26">
        <v>613</v>
      </c>
      <c r="AA12" s="26">
        <v>359</v>
      </c>
      <c r="AB12" s="26">
        <v>594</v>
      </c>
      <c r="AC12" s="26">
        <v>322</v>
      </c>
      <c r="AD12" s="26">
        <v>224</v>
      </c>
      <c r="AE12" s="26">
        <v>333</v>
      </c>
      <c r="AF12" s="26">
        <v>615</v>
      </c>
      <c r="AG12" s="26">
        <v>1655</v>
      </c>
      <c r="AH12" s="21">
        <v>1168</v>
      </c>
      <c r="AI12" s="21">
        <v>174</v>
      </c>
      <c r="AJ12" s="21">
        <v>769</v>
      </c>
      <c r="AK12" s="21">
        <v>1168</v>
      </c>
      <c r="AL12" s="21">
        <v>760</v>
      </c>
      <c r="AM12" s="21">
        <v>1409</v>
      </c>
      <c r="AN12" s="21">
        <v>910</v>
      </c>
      <c r="AO12" s="21">
        <v>376</v>
      </c>
      <c r="AP12" s="21">
        <v>1046</v>
      </c>
      <c r="AQ12" s="21">
        <v>823</v>
      </c>
      <c r="AR12" s="21">
        <v>476</v>
      </c>
      <c r="AS12" s="21">
        <v>483</v>
      </c>
      <c r="AT12" s="21">
        <v>1732</v>
      </c>
      <c r="AU12" s="21">
        <v>316</v>
      </c>
      <c r="AV12" s="21">
        <v>793</v>
      </c>
      <c r="AW12" s="21">
        <v>1314</v>
      </c>
      <c r="AX12" s="21">
        <v>1062</v>
      </c>
      <c r="AY12" s="21">
        <v>1062</v>
      </c>
      <c r="AZ12" s="28">
        <f t="shared" si="0"/>
        <v>34597</v>
      </c>
      <c r="BA12" s="23"/>
    </row>
    <row r="13" spans="1:53" ht="15.75" customHeight="1">
      <c r="A13" s="24">
        <v>9</v>
      </c>
      <c r="B13" s="25" t="s">
        <v>72</v>
      </c>
      <c r="C13" s="18" t="s">
        <v>61</v>
      </c>
      <c r="D13" s="18" t="s">
        <v>62</v>
      </c>
      <c r="E13" s="26">
        <v>28</v>
      </c>
      <c r="F13" s="26">
        <v>152</v>
      </c>
      <c r="G13" s="26">
        <v>291</v>
      </c>
      <c r="H13" s="26">
        <v>28</v>
      </c>
      <c r="I13" s="26">
        <v>107</v>
      </c>
      <c r="J13" s="26">
        <v>79</v>
      </c>
      <c r="K13" s="26">
        <v>52</v>
      </c>
      <c r="L13" s="26">
        <v>61</v>
      </c>
      <c r="M13" s="26">
        <v>21</v>
      </c>
      <c r="N13" s="26">
        <v>17</v>
      </c>
      <c r="O13" s="26">
        <v>55</v>
      </c>
      <c r="P13" s="26">
        <v>13</v>
      </c>
      <c r="Q13" s="26">
        <v>52</v>
      </c>
      <c r="R13" s="26">
        <v>34</v>
      </c>
      <c r="S13" s="26">
        <v>181</v>
      </c>
      <c r="T13" s="26">
        <v>13</v>
      </c>
      <c r="U13" s="26">
        <v>2</v>
      </c>
      <c r="V13" s="26">
        <v>20</v>
      </c>
      <c r="W13" s="26">
        <v>48</v>
      </c>
      <c r="X13" s="26">
        <v>57</v>
      </c>
      <c r="Y13" s="26">
        <v>8</v>
      </c>
      <c r="Z13" s="26">
        <v>91</v>
      </c>
      <c r="AA13" s="26">
        <v>2</v>
      </c>
      <c r="AB13" s="26">
        <v>16</v>
      </c>
      <c r="AC13" s="26">
        <v>5</v>
      </c>
      <c r="AD13" s="26">
        <v>2</v>
      </c>
      <c r="AE13" s="26">
        <v>0</v>
      </c>
      <c r="AF13" s="26">
        <v>22</v>
      </c>
      <c r="AG13" s="26">
        <v>156</v>
      </c>
      <c r="AH13" s="21">
        <v>81</v>
      </c>
      <c r="AI13" s="21">
        <v>2</v>
      </c>
      <c r="AJ13" s="21">
        <v>120</v>
      </c>
      <c r="AK13" s="21">
        <v>81</v>
      </c>
      <c r="AL13" s="21">
        <v>86</v>
      </c>
      <c r="AM13" s="21">
        <v>121</v>
      </c>
      <c r="AN13" s="21">
        <v>70</v>
      </c>
      <c r="AO13" s="21">
        <v>78</v>
      </c>
      <c r="AP13" s="21">
        <v>51</v>
      </c>
      <c r="AQ13" s="29">
        <v>0.47</v>
      </c>
      <c r="AR13" s="21">
        <v>23</v>
      </c>
      <c r="AS13" s="21">
        <v>70</v>
      </c>
      <c r="AT13" s="21">
        <v>127</v>
      </c>
      <c r="AU13" s="21">
        <v>5</v>
      </c>
      <c r="AV13" s="21">
        <v>104</v>
      </c>
      <c r="AW13" s="21">
        <v>255</v>
      </c>
      <c r="AX13" s="21">
        <v>25</v>
      </c>
      <c r="AY13" s="21">
        <v>25</v>
      </c>
      <c r="AZ13" s="28">
        <f t="shared" si="0"/>
        <v>2937.47</v>
      </c>
      <c r="BA13" s="23"/>
    </row>
    <row r="14" spans="1:53" ht="15.75" customHeight="1">
      <c r="A14" s="24">
        <v>10</v>
      </c>
      <c r="B14" s="25" t="s">
        <v>73</v>
      </c>
      <c r="C14" s="18" t="s">
        <v>61</v>
      </c>
      <c r="D14" s="18" t="s">
        <v>62</v>
      </c>
      <c r="E14" s="26">
        <v>24</v>
      </c>
      <c r="F14" s="26">
        <v>85</v>
      </c>
      <c r="G14" s="26">
        <v>133</v>
      </c>
      <c r="H14" s="30">
        <v>28</v>
      </c>
      <c r="I14" s="26">
        <v>39</v>
      </c>
      <c r="J14" s="26">
        <v>46</v>
      </c>
      <c r="K14" s="26">
        <v>26</v>
      </c>
      <c r="L14" s="26">
        <v>45</v>
      </c>
      <c r="M14" s="26">
        <v>14</v>
      </c>
      <c r="N14" s="26">
        <v>14</v>
      </c>
      <c r="O14" s="26">
        <v>14</v>
      </c>
      <c r="P14" s="26">
        <v>26</v>
      </c>
      <c r="Q14" s="26">
        <v>28</v>
      </c>
      <c r="R14" s="26">
        <v>19</v>
      </c>
      <c r="S14" s="26">
        <v>138</v>
      </c>
      <c r="T14" s="26">
        <v>35</v>
      </c>
      <c r="U14" s="26">
        <v>138</v>
      </c>
      <c r="V14" s="26">
        <v>50</v>
      </c>
      <c r="W14" s="26">
        <v>60</v>
      </c>
      <c r="X14" s="26">
        <v>34</v>
      </c>
      <c r="Y14" s="26">
        <v>21</v>
      </c>
      <c r="Z14" s="26">
        <v>38</v>
      </c>
      <c r="AA14" s="26">
        <v>13</v>
      </c>
      <c r="AB14" s="26">
        <v>26</v>
      </c>
      <c r="AC14" s="26">
        <v>21</v>
      </c>
      <c r="AD14" s="26">
        <v>10</v>
      </c>
      <c r="AE14" s="26">
        <v>13</v>
      </c>
      <c r="AF14" s="26">
        <v>44</v>
      </c>
      <c r="AG14" s="26">
        <v>118</v>
      </c>
      <c r="AH14" s="21">
        <v>85</v>
      </c>
      <c r="AI14" s="21">
        <v>14</v>
      </c>
      <c r="AJ14" s="21">
        <v>43</v>
      </c>
      <c r="AK14" s="21">
        <v>85</v>
      </c>
      <c r="AL14" s="21">
        <v>58</v>
      </c>
      <c r="AM14" s="21">
        <v>89</v>
      </c>
      <c r="AN14" s="21">
        <v>58</v>
      </c>
      <c r="AO14" s="21">
        <v>27</v>
      </c>
      <c r="AP14" s="21">
        <v>69</v>
      </c>
      <c r="AQ14" s="29">
        <v>0.54</v>
      </c>
      <c r="AR14" s="21">
        <v>28</v>
      </c>
      <c r="AS14" s="21">
        <v>28</v>
      </c>
      <c r="AT14" s="21">
        <v>117</v>
      </c>
      <c r="AU14" s="21">
        <v>18</v>
      </c>
      <c r="AV14" s="21">
        <v>48</v>
      </c>
      <c r="AW14" s="21">
        <v>80</v>
      </c>
      <c r="AX14" s="21">
        <v>65</v>
      </c>
      <c r="AY14" s="21">
        <v>65</v>
      </c>
      <c r="AZ14" s="28">
        <f t="shared" si="0"/>
        <v>2277.54</v>
      </c>
      <c r="BA14" s="23"/>
    </row>
    <row r="15" spans="1:53" ht="15.75" customHeight="1">
      <c r="A15" s="24">
        <v>11</v>
      </c>
      <c r="B15" s="25" t="s">
        <v>74</v>
      </c>
      <c r="C15" s="18" t="s">
        <v>61</v>
      </c>
      <c r="D15" s="18" t="s">
        <v>62</v>
      </c>
      <c r="E15" s="26">
        <v>27</v>
      </c>
      <c r="F15" s="26">
        <v>132</v>
      </c>
      <c r="G15" s="26">
        <v>244</v>
      </c>
      <c r="H15" s="26">
        <v>28</v>
      </c>
      <c r="I15" s="26">
        <v>87</v>
      </c>
      <c r="J15" s="26">
        <v>69</v>
      </c>
      <c r="K15" s="26">
        <v>44</v>
      </c>
      <c r="L15" s="26">
        <v>56</v>
      </c>
      <c r="M15" s="26">
        <v>19</v>
      </c>
      <c r="N15" s="26">
        <v>16</v>
      </c>
      <c r="O15" s="26">
        <v>43</v>
      </c>
      <c r="P15" s="26">
        <v>17</v>
      </c>
      <c r="Q15" s="26">
        <v>45</v>
      </c>
      <c r="R15" s="26">
        <v>30</v>
      </c>
      <c r="S15" s="26">
        <v>168</v>
      </c>
      <c r="T15" s="26">
        <v>20</v>
      </c>
      <c r="U15" s="26">
        <v>43</v>
      </c>
      <c r="V15" s="26">
        <v>29</v>
      </c>
      <c r="W15" s="26">
        <v>52</v>
      </c>
      <c r="X15" s="26">
        <v>50</v>
      </c>
      <c r="Y15" s="26">
        <v>12</v>
      </c>
      <c r="Z15" s="26">
        <v>75</v>
      </c>
      <c r="AA15" s="26">
        <v>5</v>
      </c>
      <c r="AB15" s="26">
        <v>19</v>
      </c>
      <c r="AC15" s="26">
        <v>10</v>
      </c>
      <c r="AD15" s="26">
        <v>4</v>
      </c>
      <c r="AE15" s="26">
        <v>4</v>
      </c>
      <c r="AF15" s="26">
        <v>29</v>
      </c>
      <c r="AG15" s="26">
        <v>145</v>
      </c>
      <c r="AH15" s="21">
        <v>82</v>
      </c>
      <c r="AI15" s="21">
        <v>6</v>
      </c>
      <c r="AJ15" s="21">
        <v>97</v>
      </c>
      <c r="AK15" s="21">
        <v>82</v>
      </c>
      <c r="AL15" s="21">
        <v>78</v>
      </c>
      <c r="AM15" s="21">
        <v>111</v>
      </c>
      <c r="AN15" s="21">
        <v>66</v>
      </c>
      <c r="AO15" s="21">
        <v>63</v>
      </c>
      <c r="AP15" s="21">
        <v>56</v>
      </c>
      <c r="AQ15" s="21">
        <v>0</v>
      </c>
      <c r="AR15" s="21">
        <v>25</v>
      </c>
      <c r="AS15" s="21">
        <v>57</v>
      </c>
      <c r="AT15" s="21">
        <v>124</v>
      </c>
      <c r="AU15" s="21">
        <v>9</v>
      </c>
      <c r="AV15" s="21">
        <v>87</v>
      </c>
      <c r="AW15" s="21">
        <v>203</v>
      </c>
      <c r="AX15" s="21">
        <v>37</v>
      </c>
      <c r="AY15" s="21">
        <v>37</v>
      </c>
      <c r="AZ15" s="28">
        <f t="shared" si="0"/>
        <v>2742</v>
      </c>
      <c r="BA15" s="23"/>
    </row>
    <row r="16" spans="1:53" ht="15.75" customHeight="1">
      <c r="A16" s="24">
        <v>12</v>
      </c>
      <c r="B16" s="31" t="s">
        <v>75</v>
      </c>
      <c r="C16" s="32" t="s">
        <v>76</v>
      </c>
      <c r="D16" s="18" t="s">
        <v>62</v>
      </c>
      <c r="E16" s="33">
        <v>5.8000000000000003E-2</v>
      </c>
      <c r="F16" s="33">
        <v>0.155</v>
      </c>
      <c r="G16" s="33">
        <v>0.13700000000000001</v>
      </c>
      <c r="H16" s="33">
        <v>6.0999999999999999E-2</v>
      </c>
      <c r="I16" s="33">
        <v>0.115</v>
      </c>
      <c r="J16" s="33">
        <v>0.12</v>
      </c>
      <c r="K16" s="33">
        <v>0.111</v>
      </c>
      <c r="L16" s="33">
        <v>0.11799999999999999</v>
      </c>
      <c r="M16" s="33">
        <v>5.8000000000000003E-2</v>
      </c>
      <c r="N16" s="33">
        <v>2.4E-2</v>
      </c>
      <c r="O16" s="33">
        <v>0.122</v>
      </c>
      <c r="P16" s="33">
        <v>5.3999999999999999E-2</v>
      </c>
      <c r="Q16" s="33">
        <v>4.9000000000000002E-2</v>
      </c>
      <c r="R16" s="33">
        <v>7.6999999999999999E-2</v>
      </c>
      <c r="S16" s="33">
        <v>7.9000000000000001E-2</v>
      </c>
      <c r="T16" s="33">
        <v>0.04</v>
      </c>
      <c r="U16" s="33">
        <v>0.28000000000000003</v>
      </c>
      <c r="V16" s="33">
        <v>3.6999999999999998E-2</v>
      </c>
      <c r="W16" s="33">
        <v>7.0999999999999994E-2</v>
      </c>
      <c r="X16" s="33">
        <v>7.5999999999999998E-2</v>
      </c>
      <c r="Y16" s="33">
        <v>3.3000000000000002E-2</v>
      </c>
      <c r="Z16" s="33">
        <v>0.123</v>
      </c>
      <c r="AA16" s="33">
        <v>1.4999999999999999E-2</v>
      </c>
      <c r="AB16" s="33">
        <v>3.2000000000000001E-2</v>
      </c>
      <c r="AC16" s="33">
        <v>0.03</v>
      </c>
      <c r="AD16" s="33">
        <v>0.02</v>
      </c>
      <c r="AE16" s="33">
        <v>1.2E-2</v>
      </c>
      <c r="AF16" s="33">
        <v>4.7E-2</v>
      </c>
      <c r="AG16" s="33">
        <v>8.6999999999999994E-2</v>
      </c>
      <c r="AH16" s="29">
        <v>7.0000000000000007E-2</v>
      </c>
      <c r="AI16" s="34">
        <v>3.2000000000000001E-2</v>
      </c>
      <c r="AJ16" s="34">
        <v>0.126</v>
      </c>
      <c r="AK16" s="29">
        <v>7.0000000000000007E-2</v>
      </c>
      <c r="AL16" s="29">
        <v>0.10199999999999999</v>
      </c>
      <c r="AM16" s="29">
        <v>7.9000000000000001E-2</v>
      </c>
      <c r="AN16" s="29">
        <v>7.2999999999999995E-2</v>
      </c>
      <c r="AO16" s="34">
        <v>0.16700000000000001</v>
      </c>
      <c r="AP16" s="34">
        <v>5.3999999999999999E-2</v>
      </c>
      <c r="AQ16" s="29">
        <v>1E-3</v>
      </c>
      <c r="AR16" s="29">
        <v>5.0999999999999997E-2</v>
      </c>
      <c r="AS16" s="29">
        <v>0.11899999999999999</v>
      </c>
      <c r="AT16" s="29">
        <v>7.1999999999999995E-2</v>
      </c>
      <c r="AU16" s="29">
        <v>2.8000000000000001E-2</v>
      </c>
      <c r="AV16" s="29">
        <v>0.11</v>
      </c>
      <c r="AW16" s="29">
        <v>0.154</v>
      </c>
      <c r="AX16" s="29">
        <v>3.5000000000000003E-2</v>
      </c>
      <c r="AY16" s="29">
        <v>3.5000000000000003E-2</v>
      </c>
      <c r="AZ16" s="35">
        <f>AVERAGE(E16:AY16)</f>
        <v>7.6999999999999999E-2</v>
      </c>
      <c r="BA16" s="36"/>
    </row>
    <row r="17" spans="1:53" ht="20.25" customHeight="1">
      <c r="A17" s="24">
        <v>13</v>
      </c>
      <c r="B17" s="25" t="s">
        <v>77</v>
      </c>
      <c r="C17" s="18" t="s">
        <v>78</v>
      </c>
      <c r="D17" s="18" t="s">
        <v>62</v>
      </c>
      <c r="E17" s="26">
        <v>969</v>
      </c>
      <c r="F17" s="26">
        <v>1028</v>
      </c>
      <c r="G17" s="26">
        <v>3168</v>
      </c>
      <c r="H17" s="26">
        <v>653</v>
      </c>
      <c r="I17" s="26">
        <v>1372</v>
      </c>
      <c r="J17" s="26">
        <v>1070</v>
      </c>
      <c r="K17" s="26">
        <v>803</v>
      </c>
      <c r="L17" s="26">
        <v>957</v>
      </c>
      <c r="M17" s="26">
        <v>553</v>
      </c>
      <c r="N17" s="26">
        <v>1248</v>
      </c>
      <c r="O17" s="26">
        <v>823</v>
      </c>
      <c r="P17" s="26">
        <v>680</v>
      </c>
      <c r="Q17" s="26">
        <v>1177</v>
      </c>
      <c r="R17" s="26">
        <v>935</v>
      </c>
      <c r="S17" s="26">
        <v>2937</v>
      </c>
      <c r="T17" s="26">
        <v>1047</v>
      </c>
      <c r="U17" s="26">
        <v>337</v>
      </c>
      <c r="V17" s="26">
        <v>1304</v>
      </c>
      <c r="W17" s="26">
        <v>1153</v>
      </c>
      <c r="X17" s="26">
        <v>1383</v>
      </c>
      <c r="Y17" s="26">
        <v>634</v>
      </c>
      <c r="Z17" s="26">
        <v>728</v>
      </c>
      <c r="AA17" s="26">
        <v>742</v>
      </c>
      <c r="AB17" s="26">
        <v>1074</v>
      </c>
      <c r="AC17" s="26">
        <v>466</v>
      </c>
      <c r="AD17" s="26">
        <v>530</v>
      </c>
      <c r="AE17" s="26">
        <v>420</v>
      </c>
      <c r="AF17" s="26">
        <v>985</v>
      </c>
      <c r="AG17" s="26">
        <v>1016</v>
      </c>
      <c r="AH17" s="21">
        <v>391</v>
      </c>
      <c r="AI17" s="27">
        <v>906</v>
      </c>
      <c r="AJ17" s="27">
        <v>552</v>
      </c>
      <c r="AK17" s="21">
        <v>1337</v>
      </c>
      <c r="AL17" s="21">
        <v>1605</v>
      </c>
      <c r="AM17" s="21">
        <v>1975</v>
      </c>
      <c r="AN17" s="21">
        <v>1157</v>
      </c>
      <c r="AO17" s="21">
        <v>928</v>
      </c>
      <c r="AP17" s="21">
        <v>1055</v>
      </c>
      <c r="AQ17" s="21">
        <v>1376</v>
      </c>
      <c r="AR17" s="21">
        <v>900</v>
      </c>
      <c r="AS17" s="21">
        <v>923</v>
      </c>
      <c r="AT17" s="21">
        <v>1324</v>
      </c>
      <c r="AU17" s="21">
        <v>783</v>
      </c>
      <c r="AV17" s="21">
        <v>1351</v>
      </c>
      <c r="AW17" s="21">
        <v>2277</v>
      </c>
      <c r="AX17" s="21">
        <v>962</v>
      </c>
      <c r="AY17" s="21">
        <v>772</v>
      </c>
      <c r="AZ17" s="28">
        <f t="shared" ref="AZ17:AZ22" si="1">SUM(E17:AY17)</f>
        <v>50766</v>
      </c>
      <c r="BA17" s="23"/>
    </row>
    <row r="18" spans="1:53" ht="21.75" customHeight="1">
      <c r="A18" s="24">
        <v>14</v>
      </c>
      <c r="B18" s="25" t="s">
        <v>79</v>
      </c>
      <c r="C18" s="18" t="s">
        <v>78</v>
      </c>
      <c r="D18" s="18" t="s">
        <v>62</v>
      </c>
      <c r="E18" s="26">
        <v>732</v>
      </c>
      <c r="F18" s="26">
        <v>887</v>
      </c>
      <c r="G18" s="26">
        <v>2331</v>
      </c>
      <c r="H18" s="26">
        <v>585</v>
      </c>
      <c r="I18" s="26">
        <v>1042</v>
      </c>
      <c r="J18" s="26">
        <v>780</v>
      </c>
      <c r="K18" s="26">
        <v>564</v>
      </c>
      <c r="L18" s="26">
        <v>751</v>
      </c>
      <c r="M18" s="26">
        <v>341</v>
      </c>
      <c r="N18" s="26">
        <v>981</v>
      </c>
      <c r="O18" s="26">
        <v>641</v>
      </c>
      <c r="P18" s="26">
        <v>482</v>
      </c>
      <c r="Q18" s="26">
        <v>953</v>
      </c>
      <c r="R18" s="26">
        <v>802</v>
      </c>
      <c r="S18" s="26">
        <v>2342</v>
      </c>
      <c r="T18" s="26">
        <v>688</v>
      </c>
      <c r="U18" s="26">
        <v>246</v>
      </c>
      <c r="V18" s="26">
        <v>988</v>
      </c>
      <c r="W18" s="26">
        <v>855</v>
      </c>
      <c r="X18" s="26">
        <v>996</v>
      </c>
      <c r="Y18" s="26">
        <v>549</v>
      </c>
      <c r="Z18" s="26">
        <v>150</v>
      </c>
      <c r="AA18" s="26">
        <v>497</v>
      </c>
      <c r="AB18" s="26">
        <v>839</v>
      </c>
      <c r="AC18" s="26">
        <v>368</v>
      </c>
      <c r="AD18" s="26">
        <v>381</v>
      </c>
      <c r="AE18" s="26">
        <v>333</v>
      </c>
      <c r="AF18" s="26">
        <v>732</v>
      </c>
      <c r="AG18" s="26">
        <v>699</v>
      </c>
      <c r="AH18" s="21">
        <v>279</v>
      </c>
      <c r="AI18" s="21">
        <v>700</v>
      </c>
      <c r="AJ18" s="21">
        <v>401</v>
      </c>
      <c r="AK18" s="21">
        <v>898</v>
      </c>
      <c r="AL18" s="21">
        <v>1208</v>
      </c>
      <c r="AM18" s="21">
        <v>1668</v>
      </c>
      <c r="AN18" s="21">
        <v>960</v>
      </c>
      <c r="AO18" s="21">
        <v>553</v>
      </c>
      <c r="AP18" s="21">
        <v>719</v>
      </c>
      <c r="AQ18" s="21">
        <v>1200</v>
      </c>
      <c r="AR18" s="21">
        <v>613</v>
      </c>
      <c r="AS18" s="21">
        <v>693</v>
      </c>
      <c r="AT18" s="21">
        <v>1089</v>
      </c>
      <c r="AU18" s="21">
        <v>570</v>
      </c>
      <c r="AV18" s="21">
        <v>1085</v>
      </c>
      <c r="AW18" s="21">
        <v>1741</v>
      </c>
      <c r="AX18" s="21">
        <v>784</v>
      </c>
      <c r="AY18" s="21">
        <v>603</v>
      </c>
      <c r="AZ18" s="28">
        <f t="shared" si="1"/>
        <v>38299</v>
      </c>
      <c r="BA18" s="23"/>
    </row>
    <row r="19" spans="1:53" ht="15.75" customHeight="1">
      <c r="A19" s="24">
        <v>15</v>
      </c>
      <c r="B19" s="25" t="s">
        <v>80</v>
      </c>
      <c r="C19" s="18" t="s">
        <v>61</v>
      </c>
      <c r="D19" s="18" t="s">
        <v>81</v>
      </c>
      <c r="E19" s="27">
        <v>230</v>
      </c>
      <c r="F19" s="27">
        <v>204</v>
      </c>
      <c r="G19" s="27">
        <v>460</v>
      </c>
      <c r="H19" s="27">
        <v>48</v>
      </c>
      <c r="I19" s="27">
        <v>181</v>
      </c>
      <c r="J19" s="27">
        <v>249</v>
      </c>
      <c r="K19" s="27">
        <v>225</v>
      </c>
      <c r="L19" s="27">
        <v>43</v>
      </c>
      <c r="M19" s="27">
        <v>57</v>
      </c>
      <c r="N19" s="27">
        <v>835</v>
      </c>
      <c r="O19" s="27">
        <v>72</v>
      </c>
      <c r="P19" s="27">
        <v>645</v>
      </c>
      <c r="Q19" s="27">
        <v>134</v>
      </c>
      <c r="R19" s="27">
        <v>53</v>
      </c>
      <c r="S19" s="27">
        <v>281</v>
      </c>
      <c r="T19" s="27">
        <v>135</v>
      </c>
      <c r="U19" s="27">
        <v>165</v>
      </c>
      <c r="V19" s="27">
        <v>157</v>
      </c>
      <c r="W19" s="27">
        <v>302</v>
      </c>
      <c r="X19" s="27">
        <v>115</v>
      </c>
      <c r="Y19" s="27">
        <v>374</v>
      </c>
      <c r="Z19" s="27">
        <v>72</v>
      </c>
      <c r="AA19" s="27">
        <v>90</v>
      </c>
      <c r="AB19" s="27">
        <v>119</v>
      </c>
      <c r="AC19" s="27">
        <v>277</v>
      </c>
      <c r="AD19" s="27">
        <v>273</v>
      </c>
      <c r="AE19" s="27">
        <v>135</v>
      </c>
      <c r="AF19" s="27">
        <v>84</v>
      </c>
      <c r="AG19" s="27">
        <v>78</v>
      </c>
      <c r="AH19" s="21">
        <v>384</v>
      </c>
      <c r="AI19" s="21">
        <v>116</v>
      </c>
      <c r="AJ19" s="21">
        <v>118</v>
      </c>
      <c r="AK19" s="21">
        <v>145</v>
      </c>
      <c r="AL19" s="21">
        <v>113</v>
      </c>
      <c r="AM19" s="21">
        <v>403</v>
      </c>
      <c r="AN19" s="21">
        <v>415</v>
      </c>
      <c r="AO19" s="21">
        <v>213</v>
      </c>
      <c r="AP19" s="21">
        <v>194</v>
      </c>
      <c r="AQ19" s="21">
        <v>793</v>
      </c>
      <c r="AR19" s="21">
        <v>156</v>
      </c>
      <c r="AS19" s="21">
        <v>107</v>
      </c>
      <c r="AT19" s="21">
        <v>179</v>
      </c>
      <c r="AU19" s="21">
        <v>146</v>
      </c>
      <c r="AV19" s="21">
        <v>299</v>
      </c>
      <c r="AW19" s="21">
        <v>305</v>
      </c>
      <c r="AX19" s="21">
        <v>216</v>
      </c>
      <c r="AY19" s="21">
        <v>216</v>
      </c>
      <c r="AZ19" s="28">
        <f t="shared" si="1"/>
        <v>10611</v>
      </c>
      <c r="BA19" s="23"/>
    </row>
    <row r="20" spans="1:53" ht="15.75" customHeight="1">
      <c r="A20" s="24">
        <v>16</v>
      </c>
      <c r="B20" s="25" t="s">
        <v>82</v>
      </c>
      <c r="C20" s="18" t="s">
        <v>61</v>
      </c>
      <c r="D20" s="18" t="s">
        <v>81</v>
      </c>
      <c r="E20" s="26">
        <v>20</v>
      </c>
      <c r="F20" s="26">
        <v>34</v>
      </c>
      <c r="G20" s="26">
        <v>100</v>
      </c>
      <c r="H20" s="26">
        <v>6</v>
      </c>
      <c r="I20" s="26">
        <v>41</v>
      </c>
      <c r="J20" s="26">
        <v>6</v>
      </c>
      <c r="K20" s="26">
        <v>21</v>
      </c>
      <c r="L20" s="26">
        <v>13</v>
      </c>
      <c r="M20" s="26">
        <v>0</v>
      </c>
      <c r="N20" s="26">
        <v>35</v>
      </c>
      <c r="O20" s="26">
        <v>29</v>
      </c>
      <c r="P20" s="26">
        <v>75</v>
      </c>
      <c r="Q20" s="26">
        <v>4</v>
      </c>
      <c r="R20" s="26">
        <v>0</v>
      </c>
      <c r="S20" s="26">
        <v>68</v>
      </c>
      <c r="T20" s="26">
        <v>0</v>
      </c>
      <c r="U20" s="26">
        <v>0</v>
      </c>
      <c r="V20" s="26">
        <v>9</v>
      </c>
      <c r="W20" s="26">
        <v>44</v>
      </c>
      <c r="X20" s="26">
        <v>0</v>
      </c>
      <c r="Y20" s="26">
        <v>0</v>
      </c>
      <c r="Z20" s="26">
        <v>36</v>
      </c>
      <c r="AA20" s="26">
        <v>3</v>
      </c>
      <c r="AB20" s="26">
        <v>3</v>
      </c>
      <c r="AC20" s="26">
        <v>0</v>
      </c>
      <c r="AD20" s="26">
        <v>12</v>
      </c>
      <c r="AE20" s="26">
        <v>0</v>
      </c>
      <c r="AF20" s="26">
        <v>0</v>
      </c>
      <c r="AG20" s="26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8">
        <f t="shared" si="1"/>
        <v>559</v>
      </c>
      <c r="BA20" s="23"/>
    </row>
    <row r="21" spans="1:53" ht="15.75" customHeight="1">
      <c r="A21" s="24">
        <v>17</v>
      </c>
      <c r="B21" s="25" t="s">
        <v>83</v>
      </c>
      <c r="C21" s="18" t="s">
        <v>61</v>
      </c>
      <c r="D21" s="18" t="s">
        <v>81</v>
      </c>
      <c r="E21" s="21">
        <v>0</v>
      </c>
      <c r="F21" s="21">
        <v>170</v>
      </c>
      <c r="G21" s="21">
        <v>210</v>
      </c>
      <c r="H21" s="21">
        <v>0</v>
      </c>
      <c r="I21" s="21">
        <v>140</v>
      </c>
      <c r="J21" s="21">
        <v>0</v>
      </c>
      <c r="K21" s="21">
        <v>204</v>
      </c>
      <c r="L21" s="21">
        <v>30</v>
      </c>
      <c r="M21" s="21">
        <v>0</v>
      </c>
      <c r="N21" s="21">
        <v>801</v>
      </c>
      <c r="O21" s="21">
        <v>43</v>
      </c>
      <c r="P21" s="21">
        <v>570</v>
      </c>
      <c r="Q21" s="21">
        <v>0</v>
      </c>
      <c r="R21" s="21">
        <v>427</v>
      </c>
      <c r="S21" s="21">
        <v>213</v>
      </c>
      <c r="T21" s="21">
        <v>109</v>
      </c>
      <c r="U21" s="21">
        <v>144</v>
      </c>
      <c r="V21" s="21">
        <v>0</v>
      </c>
      <c r="W21" s="21">
        <v>258</v>
      </c>
      <c r="X21" s="21">
        <v>0</v>
      </c>
      <c r="Y21" s="21">
        <v>0</v>
      </c>
      <c r="Z21" s="21">
        <v>36</v>
      </c>
      <c r="AA21" s="21">
        <v>0</v>
      </c>
      <c r="AB21" s="21">
        <v>0</v>
      </c>
      <c r="AC21" s="21">
        <v>254</v>
      </c>
      <c r="AD21" s="21">
        <v>256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89</v>
      </c>
      <c r="AK21" s="21">
        <v>0</v>
      </c>
      <c r="AL21" s="21">
        <v>88</v>
      </c>
      <c r="AM21" s="21">
        <v>0</v>
      </c>
      <c r="AN21" s="21">
        <v>0</v>
      </c>
      <c r="AO21" s="21">
        <v>188</v>
      </c>
      <c r="AP21" s="21">
        <v>0</v>
      </c>
      <c r="AQ21" s="21">
        <v>725</v>
      </c>
      <c r="AR21" s="21">
        <v>0</v>
      </c>
      <c r="AS21" s="21">
        <v>0</v>
      </c>
      <c r="AT21" s="21">
        <v>0</v>
      </c>
      <c r="AU21" s="21">
        <v>0</v>
      </c>
      <c r="AV21" s="21">
        <v>273</v>
      </c>
      <c r="AW21" s="21">
        <v>260</v>
      </c>
      <c r="AX21" s="21">
        <v>0</v>
      </c>
      <c r="AY21" s="21">
        <v>181</v>
      </c>
      <c r="AZ21" s="28">
        <f t="shared" si="1"/>
        <v>5669</v>
      </c>
      <c r="BA21" s="23"/>
    </row>
    <row r="22" spans="1:53" ht="15.75" customHeight="1">
      <c r="A22" s="24">
        <v>18</v>
      </c>
      <c r="B22" s="37" t="s">
        <v>84</v>
      </c>
      <c r="C22" s="38" t="s">
        <v>85</v>
      </c>
      <c r="D22" s="18" t="s">
        <v>86</v>
      </c>
      <c r="E22" s="39">
        <v>3.9</v>
      </c>
      <c r="F22" s="39">
        <v>6.32</v>
      </c>
      <c r="G22" s="39">
        <v>13.72</v>
      </c>
      <c r="H22" s="39">
        <v>5.23</v>
      </c>
      <c r="I22" s="39">
        <v>6.21</v>
      </c>
      <c r="J22" s="39">
        <v>4.2699999999999996</v>
      </c>
      <c r="K22" s="39">
        <v>2.93</v>
      </c>
      <c r="L22" s="39">
        <v>3.13</v>
      </c>
      <c r="M22" s="39">
        <v>2.75</v>
      </c>
      <c r="N22" s="39">
        <v>5.04</v>
      </c>
      <c r="O22" s="39">
        <v>2.5</v>
      </c>
      <c r="P22" s="39">
        <v>2.2000000000000002</v>
      </c>
      <c r="Q22" s="39">
        <v>6.55</v>
      </c>
      <c r="R22" s="39">
        <v>2.71</v>
      </c>
      <c r="S22" s="39">
        <v>17.16</v>
      </c>
      <c r="T22" s="39">
        <v>3.81</v>
      </c>
      <c r="U22" s="39">
        <v>1.1399999999999999</v>
      </c>
      <c r="V22" s="39">
        <v>6.03</v>
      </c>
      <c r="W22" s="39">
        <v>5.12</v>
      </c>
      <c r="X22" s="39">
        <v>5.1100000000000003</v>
      </c>
      <c r="Y22" s="39">
        <v>2.78</v>
      </c>
      <c r="Z22" s="39">
        <v>4.55</v>
      </c>
      <c r="AA22" s="39">
        <v>2.92</v>
      </c>
      <c r="AB22" s="39">
        <v>5.2560000000000002</v>
      </c>
      <c r="AC22" s="39">
        <v>3.01</v>
      </c>
      <c r="AD22" s="39">
        <v>2</v>
      </c>
      <c r="AE22" s="39">
        <v>1.3</v>
      </c>
      <c r="AF22" s="39">
        <v>4.3899999999999997</v>
      </c>
      <c r="AG22" s="39">
        <v>3.75</v>
      </c>
      <c r="AH22" s="39">
        <v>2.86</v>
      </c>
      <c r="AI22" s="39">
        <v>3.51</v>
      </c>
      <c r="AJ22" s="39">
        <v>2.42</v>
      </c>
      <c r="AK22" s="39">
        <v>6.18</v>
      </c>
      <c r="AL22" s="39">
        <v>5.76</v>
      </c>
      <c r="AM22" s="39">
        <v>10.83</v>
      </c>
      <c r="AN22" s="39">
        <v>6.69</v>
      </c>
      <c r="AO22" s="39">
        <v>2.85</v>
      </c>
      <c r="AP22" s="39">
        <v>3.93</v>
      </c>
      <c r="AQ22" s="39">
        <v>7.16</v>
      </c>
      <c r="AR22" s="39">
        <v>3.56</v>
      </c>
      <c r="AS22" s="39">
        <v>3.36</v>
      </c>
      <c r="AT22" s="39">
        <v>4.8499999999999996</v>
      </c>
      <c r="AU22" s="39">
        <v>3.76</v>
      </c>
      <c r="AV22" s="39">
        <v>6.07</v>
      </c>
      <c r="AW22" s="39">
        <v>9.32</v>
      </c>
      <c r="AX22" s="39">
        <v>5.16</v>
      </c>
      <c r="AY22" s="39">
        <v>2.73</v>
      </c>
      <c r="AZ22" s="28">
        <f t="shared" si="1"/>
        <v>226.78599999999997</v>
      </c>
      <c r="BA22" s="40"/>
    </row>
    <row r="23" spans="1:53" ht="15.75" customHeight="1">
      <c r="A23" s="41"/>
      <c r="B23" s="42" t="s">
        <v>87</v>
      </c>
      <c r="C23" s="18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2"/>
      <c r="BA23" s="23"/>
    </row>
    <row r="24" spans="1:53" ht="15.75" customHeight="1">
      <c r="A24" s="41">
        <v>1</v>
      </c>
      <c r="B24" s="43" t="s">
        <v>88</v>
      </c>
      <c r="C24" s="18" t="s">
        <v>89</v>
      </c>
      <c r="D24" s="18" t="s">
        <v>90</v>
      </c>
      <c r="E24" s="21">
        <v>1047</v>
      </c>
      <c r="F24" s="21">
        <v>1047</v>
      </c>
      <c r="G24" s="21">
        <v>1047</v>
      </c>
      <c r="H24" s="21">
        <v>1047</v>
      </c>
      <c r="I24" s="21">
        <v>1047</v>
      </c>
      <c r="J24" s="21">
        <v>1047</v>
      </c>
      <c r="K24" s="21">
        <v>1047</v>
      </c>
      <c r="L24" s="21">
        <v>1047</v>
      </c>
      <c r="M24" s="21">
        <v>1047</v>
      </c>
      <c r="N24" s="21">
        <v>1047</v>
      </c>
      <c r="O24" s="21">
        <v>1047</v>
      </c>
      <c r="P24" s="21">
        <v>1047</v>
      </c>
      <c r="Q24" s="21">
        <v>1047</v>
      </c>
      <c r="R24" s="21">
        <v>1047</v>
      </c>
      <c r="S24" s="21">
        <v>1047</v>
      </c>
      <c r="T24" s="21">
        <v>1047</v>
      </c>
      <c r="U24" s="21">
        <v>1047</v>
      </c>
      <c r="V24" s="21">
        <v>1047</v>
      </c>
      <c r="W24" s="21">
        <v>1047</v>
      </c>
      <c r="X24" s="21">
        <v>1047</v>
      </c>
      <c r="Y24" s="21">
        <v>1047</v>
      </c>
      <c r="Z24" s="21">
        <v>1047</v>
      </c>
      <c r="AA24" s="21">
        <v>1047</v>
      </c>
      <c r="AB24" s="21">
        <v>1047</v>
      </c>
      <c r="AC24" s="21">
        <v>1047</v>
      </c>
      <c r="AD24" s="21">
        <v>1047</v>
      </c>
      <c r="AE24" s="21">
        <v>1047</v>
      </c>
      <c r="AF24" s="21">
        <v>1047</v>
      </c>
      <c r="AG24" s="21">
        <v>1047</v>
      </c>
      <c r="AH24" s="21">
        <v>1047</v>
      </c>
      <c r="AI24" s="21">
        <v>1047</v>
      </c>
      <c r="AJ24" s="21">
        <v>1047</v>
      </c>
      <c r="AK24" s="21">
        <v>1047</v>
      </c>
      <c r="AL24" s="21">
        <v>1047</v>
      </c>
      <c r="AM24" s="21">
        <v>1047</v>
      </c>
      <c r="AN24" s="21">
        <v>1047</v>
      </c>
      <c r="AO24" s="21">
        <v>1047</v>
      </c>
      <c r="AP24" s="21">
        <v>1047</v>
      </c>
      <c r="AQ24" s="21">
        <v>1047</v>
      </c>
      <c r="AR24" s="21">
        <v>1047</v>
      </c>
      <c r="AS24" s="21">
        <v>1047</v>
      </c>
      <c r="AT24" s="21">
        <v>1047</v>
      </c>
      <c r="AU24" s="21">
        <v>1047</v>
      </c>
      <c r="AV24" s="21">
        <v>1047</v>
      </c>
      <c r="AW24" s="21">
        <v>1047</v>
      </c>
      <c r="AX24" s="21">
        <v>1047</v>
      </c>
      <c r="AY24" s="21">
        <v>1047</v>
      </c>
      <c r="AZ24" s="22">
        <v>1047</v>
      </c>
      <c r="BA24" s="23"/>
    </row>
    <row r="25" spans="1:53" ht="15.75" customHeight="1">
      <c r="A25" s="41">
        <v>2</v>
      </c>
      <c r="B25" s="43" t="s">
        <v>91</v>
      </c>
      <c r="C25" s="18" t="s">
        <v>92</v>
      </c>
      <c r="D25" s="18" t="s">
        <v>93</v>
      </c>
      <c r="E25" s="21" t="s">
        <v>94</v>
      </c>
      <c r="F25" s="21" t="s">
        <v>94</v>
      </c>
      <c r="G25" s="21" t="s">
        <v>94</v>
      </c>
      <c r="H25" s="21" t="s">
        <v>94</v>
      </c>
      <c r="I25" s="21" t="s">
        <v>94</v>
      </c>
      <c r="J25" s="21" t="s">
        <v>94</v>
      </c>
      <c r="K25" s="21" t="s">
        <v>94</v>
      </c>
      <c r="L25" s="21" t="s">
        <v>94</v>
      </c>
      <c r="M25" s="21" t="s">
        <v>94</v>
      </c>
      <c r="N25" s="21" t="s">
        <v>94</v>
      </c>
      <c r="O25" s="27" t="s">
        <v>94</v>
      </c>
      <c r="P25" s="21" t="s">
        <v>94</v>
      </c>
      <c r="Q25" s="21" t="s">
        <v>94</v>
      </c>
      <c r="R25" s="21" t="s">
        <v>94</v>
      </c>
      <c r="S25" s="21" t="s">
        <v>94</v>
      </c>
      <c r="T25" s="21" t="s">
        <v>94</v>
      </c>
      <c r="U25" s="21" t="s">
        <v>94</v>
      </c>
      <c r="V25" s="21" t="s">
        <v>94</v>
      </c>
      <c r="W25" s="21" t="s">
        <v>94</v>
      </c>
      <c r="X25" s="21" t="s">
        <v>94</v>
      </c>
      <c r="Y25" s="21" t="s">
        <v>94</v>
      </c>
      <c r="Z25" s="21" t="s">
        <v>94</v>
      </c>
      <c r="AA25" s="21" t="s">
        <v>94</v>
      </c>
      <c r="AB25" s="21" t="s">
        <v>94</v>
      </c>
      <c r="AC25" s="21" t="s">
        <v>94</v>
      </c>
      <c r="AD25" s="21" t="s">
        <v>94</v>
      </c>
      <c r="AE25" s="21" t="s">
        <v>94</v>
      </c>
      <c r="AF25" s="21" t="s">
        <v>94</v>
      </c>
      <c r="AG25" s="21" t="s">
        <v>94</v>
      </c>
      <c r="AH25" s="21" t="s">
        <v>94</v>
      </c>
      <c r="AI25" s="21" t="s">
        <v>94</v>
      </c>
      <c r="AJ25" s="21" t="s">
        <v>94</v>
      </c>
      <c r="AK25" s="21" t="s">
        <v>94</v>
      </c>
      <c r="AL25" s="21" t="s">
        <v>94</v>
      </c>
      <c r="AM25" s="21" t="s">
        <v>94</v>
      </c>
      <c r="AN25" s="21" t="s">
        <v>94</v>
      </c>
      <c r="AO25" s="21" t="s">
        <v>94</v>
      </c>
      <c r="AP25" s="21" t="s">
        <v>94</v>
      </c>
      <c r="AQ25" s="21" t="s">
        <v>94</v>
      </c>
      <c r="AR25" s="21" t="s">
        <v>94</v>
      </c>
      <c r="AS25" s="21" t="s">
        <v>94</v>
      </c>
      <c r="AT25" s="21" t="s">
        <v>94</v>
      </c>
      <c r="AU25" s="21" t="s">
        <v>94</v>
      </c>
      <c r="AV25" s="21" t="s">
        <v>94</v>
      </c>
      <c r="AW25" s="21" t="s">
        <v>94</v>
      </c>
      <c r="AX25" s="21" t="s">
        <v>94</v>
      </c>
      <c r="AY25" s="21" t="s">
        <v>94</v>
      </c>
      <c r="AZ25" s="22" t="s">
        <v>94</v>
      </c>
      <c r="BA25" s="23"/>
    </row>
    <row r="26" spans="1:53" ht="33.75" customHeight="1">
      <c r="A26" s="41">
        <v>3</v>
      </c>
      <c r="B26" s="43" t="s">
        <v>95</v>
      </c>
      <c r="C26" s="18" t="s">
        <v>96</v>
      </c>
      <c r="D26" s="18" t="s">
        <v>97</v>
      </c>
      <c r="E26" s="21" t="s">
        <v>98</v>
      </c>
      <c r="F26" s="21" t="s">
        <v>98</v>
      </c>
      <c r="G26" s="21" t="s">
        <v>98</v>
      </c>
      <c r="H26" s="21" t="s">
        <v>98</v>
      </c>
      <c r="I26" s="21" t="s">
        <v>98</v>
      </c>
      <c r="J26" s="21" t="s">
        <v>98</v>
      </c>
      <c r="K26" s="21" t="s">
        <v>98</v>
      </c>
      <c r="L26" s="21" t="s">
        <v>98</v>
      </c>
      <c r="M26" s="21" t="s">
        <v>98</v>
      </c>
      <c r="N26" s="21" t="s">
        <v>98</v>
      </c>
      <c r="O26" s="21" t="s">
        <v>98</v>
      </c>
      <c r="P26" s="21" t="s">
        <v>98</v>
      </c>
      <c r="Q26" s="21" t="s">
        <v>98</v>
      </c>
      <c r="R26" s="21" t="s">
        <v>98</v>
      </c>
      <c r="S26" s="21" t="s">
        <v>98</v>
      </c>
      <c r="T26" s="21" t="s">
        <v>98</v>
      </c>
      <c r="U26" s="21" t="s">
        <v>98</v>
      </c>
      <c r="V26" s="21" t="s">
        <v>98</v>
      </c>
      <c r="W26" s="21" t="s">
        <v>98</v>
      </c>
      <c r="X26" s="21" t="s">
        <v>98</v>
      </c>
      <c r="Y26" s="21" t="s">
        <v>98</v>
      </c>
      <c r="Z26" s="21" t="s">
        <v>98</v>
      </c>
      <c r="AA26" s="21" t="s">
        <v>98</v>
      </c>
      <c r="AB26" s="21" t="s">
        <v>98</v>
      </c>
      <c r="AC26" s="21" t="s">
        <v>98</v>
      </c>
      <c r="AD26" s="21" t="s">
        <v>98</v>
      </c>
      <c r="AE26" s="21" t="s">
        <v>98</v>
      </c>
      <c r="AF26" s="21" t="s">
        <v>98</v>
      </c>
      <c r="AG26" s="21" t="s">
        <v>98</v>
      </c>
      <c r="AH26" s="21" t="s">
        <v>98</v>
      </c>
      <c r="AI26" s="21" t="s">
        <v>98</v>
      </c>
      <c r="AJ26" s="21" t="s">
        <v>98</v>
      </c>
      <c r="AK26" s="21" t="s">
        <v>98</v>
      </c>
      <c r="AL26" s="44" t="s">
        <v>98</v>
      </c>
      <c r="AM26" s="44" t="s">
        <v>98</v>
      </c>
      <c r="AN26" s="44" t="s">
        <v>98</v>
      </c>
      <c r="AO26" s="44" t="s">
        <v>98</v>
      </c>
      <c r="AP26" s="44" t="s">
        <v>98</v>
      </c>
      <c r="AQ26" s="44" t="s">
        <v>98</v>
      </c>
      <c r="AR26" s="44" t="s">
        <v>98</v>
      </c>
      <c r="AS26" s="44" t="s">
        <v>98</v>
      </c>
      <c r="AT26" s="44" t="s">
        <v>98</v>
      </c>
      <c r="AU26" s="44" t="s">
        <v>98</v>
      </c>
      <c r="AV26" s="44" t="s">
        <v>98</v>
      </c>
      <c r="AW26" s="44" t="s">
        <v>98</v>
      </c>
      <c r="AX26" s="21" t="s">
        <v>98</v>
      </c>
      <c r="AY26" s="21" t="s">
        <v>98</v>
      </c>
      <c r="AZ26" s="22" t="s">
        <v>98</v>
      </c>
      <c r="BA26" s="23"/>
    </row>
    <row r="27" spans="1:53" ht="15.75" customHeight="1">
      <c r="A27" s="45"/>
      <c r="B27" s="46" t="s">
        <v>99</v>
      </c>
      <c r="C27" s="38"/>
      <c r="D27" s="1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22"/>
      <c r="BA27" s="40"/>
    </row>
    <row r="28" spans="1:53" ht="15.75" customHeight="1">
      <c r="A28" s="45"/>
      <c r="B28" s="47" t="s">
        <v>100</v>
      </c>
      <c r="C28" s="48"/>
      <c r="D28" s="4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2"/>
      <c r="BA28" s="36"/>
    </row>
    <row r="29" spans="1:53" ht="15.75" customHeight="1">
      <c r="A29" s="50">
        <v>1</v>
      </c>
      <c r="B29" s="51" t="s">
        <v>101</v>
      </c>
      <c r="C29" s="18" t="s">
        <v>102</v>
      </c>
      <c r="D29" s="18" t="s">
        <v>103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1800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3100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3000</v>
      </c>
      <c r="AQ29" s="52">
        <v>0</v>
      </c>
      <c r="AR29" s="52">
        <v>3500</v>
      </c>
      <c r="AS29" s="52">
        <v>0</v>
      </c>
      <c r="AT29" s="52">
        <v>2000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28">
        <f t="shared" ref="AZ29:AZ35" si="2">SUM(E29:AY29)</f>
        <v>13400</v>
      </c>
      <c r="BA29" s="53"/>
    </row>
    <row r="30" spans="1:53" ht="15.75" customHeight="1">
      <c r="A30" s="50">
        <v>2</v>
      </c>
      <c r="B30" s="51" t="s">
        <v>104</v>
      </c>
      <c r="C30" s="18" t="s">
        <v>102</v>
      </c>
      <c r="D30" s="18" t="s">
        <v>103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1700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/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/>
      <c r="AS30" s="52">
        <v>0</v>
      </c>
      <c r="AT30" s="52">
        <v>300</v>
      </c>
      <c r="AU30" s="52">
        <v>0</v>
      </c>
      <c r="AV30" s="52">
        <v>0</v>
      </c>
      <c r="AW30" s="52">
        <v>0</v>
      </c>
      <c r="AX30" s="52">
        <v>0</v>
      </c>
      <c r="AY30" s="52">
        <v>0</v>
      </c>
      <c r="AZ30" s="28">
        <f t="shared" si="2"/>
        <v>2000</v>
      </c>
      <c r="BA30" s="53"/>
    </row>
    <row r="31" spans="1:53" ht="15.75" customHeight="1">
      <c r="A31" s="50">
        <v>3</v>
      </c>
      <c r="B31" s="51" t="s">
        <v>105</v>
      </c>
      <c r="C31" s="18" t="s">
        <v>102</v>
      </c>
      <c r="D31" s="18" t="s">
        <v>103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2500</v>
      </c>
      <c r="L31" s="52">
        <v>3000</v>
      </c>
      <c r="M31" s="52">
        <v>0</v>
      </c>
      <c r="N31" s="52">
        <v>2500</v>
      </c>
      <c r="O31" s="52">
        <v>2500</v>
      </c>
      <c r="P31" s="52">
        <v>2500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600</v>
      </c>
      <c r="AC31" s="52">
        <v>0</v>
      </c>
      <c r="AD31" s="52">
        <v>3000</v>
      </c>
      <c r="AE31" s="52">
        <v>0</v>
      </c>
      <c r="AF31" s="52">
        <v>0</v>
      </c>
      <c r="AG31" s="52">
        <v>0</v>
      </c>
      <c r="AH31" s="52">
        <v>0</v>
      </c>
      <c r="AI31" s="52">
        <v>800</v>
      </c>
      <c r="AJ31" s="52">
        <v>0</v>
      </c>
      <c r="AK31" s="52">
        <v>3000</v>
      </c>
      <c r="AL31" s="52">
        <v>0</v>
      </c>
      <c r="AM31" s="52">
        <v>0</v>
      </c>
      <c r="AN31" s="52">
        <v>0</v>
      </c>
      <c r="AO31" s="52">
        <v>3000</v>
      </c>
      <c r="AP31" s="52">
        <v>500</v>
      </c>
      <c r="AQ31" s="52">
        <v>0</v>
      </c>
      <c r="AR31" s="52">
        <v>3000</v>
      </c>
      <c r="AS31" s="52">
        <v>0</v>
      </c>
      <c r="AT31" s="52">
        <v>1800</v>
      </c>
      <c r="AU31" s="52">
        <v>0</v>
      </c>
      <c r="AV31" s="52">
        <v>0</v>
      </c>
      <c r="AW31" s="52">
        <v>0</v>
      </c>
      <c r="AX31" s="52">
        <v>0</v>
      </c>
      <c r="AY31" s="52">
        <v>1500</v>
      </c>
      <c r="AZ31" s="28">
        <f t="shared" si="2"/>
        <v>30200</v>
      </c>
      <c r="BA31" s="53"/>
    </row>
    <row r="32" spans="1:53" ht="15.75" customHeight="1">
      <c r="A32" s="50">
        <v>4</v>
      </c>
      <c r="B32" s="51" t="s">
        <v>106</v>
      </c>
      <c r="C32" s="18" t="s">
        <v>102</v>
      </c>
      <c r="D32" s="18" t="s">
        <v>107</v>
      </c>
      <c r="E32" s="52">
        <v>0</v>
      </c>
      <c r="F32" s="52">
        <v>4000</v>
      </c>
      <c r="G32" s="52">
        <v>0</v>
      </c>
      <c r="H32" s="52">
        <v>0</v>
      </c>
      <c r="I32" s="52">
        <v>30000</v>
      </c>
      <c r="J32" s="52">
        <v>0</v>
      </c>
      <c r="K32" s="52">
        <v>0</v>
      </c>
      <c r="L32" s="52">
        <v>0</v>
      </c>
      <c r="M32" s="52">
        <v>3000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3000</v>
      </c>
      <c r="V32" s="52">
        <v>0</v>
      </c>
      <c r="W32" s="52">
        <v>0</v>
      </c>
      <c r="X32" s="52">
        <v>2500</v>
      </c>
      <c r="Y32" s="52">
        <v>2500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2000</v>
      </c>
      <c r="AF32" s="52">
        <v>0</v>
      </c>
      <c r="AG32" s="52">
        <v>0</v>
      </c>
      <c r="AH32" s="52">
        <v>0</v>
      </c>
      <c r="AI32" s="52">
        <v>0</v>
      </c>
      <c r="AJ32" s="52">
        <v>2500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2500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28">
        <f t="shared" si="2"/>
        <v>52000</v>
      </c>
      <c r="BA32" s="53"/>
    </row>
    <row r="33" spans="1:53" ht="15.75" customHeight="1">
      <c r="A33" s="50">
        <v>5</v>
      </c>
      <c r="B33" s="51" t="s">
        <v>108</v>
      </c>
      <c r="C33" s="18" t="s">
        <v>61</v>
      </c>
      <c r="D33" s="18" t="s">
        <v>109</v>
      </c>
      <c r="E33" s="21">
        <v>0</v>
      </c>
      <c r="F33" s="21">
        <v>3</v>
      </c>
      <c r="G33" s="21">
        <v>10</v>
      </c>
      <c r="H33" s="21">
        <v>2</v>
      </c>
      <c r="I33" s="21">
        <v>3</v>
      </c>
      <c r="J33" s="21">
        <v>1</v>
      </c>
      <c r="K33" s="21">
        <v>2</v>
      </c>
      <c r="L33" s="21">
        <v>2</v>
      </c>
      <c r="M33" s="21">
        <v>2</v>
      </c>
      <c r="N33" s="21">
        <v>0</v>
      </c>
      <c r="O33" s="21">
        <v>3</v>
      </c>
      <c r="P33" s="21">
        <v>2</v>
      </c>
      <c r="Q33" s="21">
        <v>1</v>
      </c>
      <c r="R33" s="21">
        <v>2</v>
      </c>
      <c r="S33" s="21">
        <v>7</v>
      </c>
      <c r="T33" s="21">
        <v>3</v>
      </c>
      <c r="U33" s="21">
        <v>1</v>
      </c>
      <c r="V33" s="21">
        <v>0</v>
      </c>
      <c r="W33" s="21">
        <v>3</v>
      </c>
      <c r="X33" s="21">
        <v>3</v>
      </c>
      <c r="Y33" s="21">
        <v>1</v>
      </c>
      <c r="Z33" s="21">
        <v>1</v>
      </c>
      <c r="AA33" s="21">
        <v>0</v>
      </c>
      <c r="AB33" s="21">
        <v>3</v>
      </c>
      <c r="AC33" s="21">
        <v>2</v>
      </c>
      <c r="AD33" s="21">
        <v>2</v>
      </c>
      <c r="AE33" s="21">
        <v>1</v>
      </c>
      <c r="AF33" s="21">
        <v>1</v>
      </c>
      <c r="AG33" s="21">
        <v>0</v>
      </c>
      <c r="AH33" s="52">
        <v>1</v>
      </c>
      <c r="AI33" s="52">
        <v>2</v>
      </c>
      <c r="AJ33" s="52">
        <v>1</v>
      </c>
      <c r="AK33" s="52">
        <v>3</v>
      </c>
      <c r="AL33" s="21">
        <v>1</v>
      </c>
      <c r="AM33" s="21">
        <v>4</v>
      </c>
      <c r="AN33" s="21">
        <v>1</v>
      </c>
      <c r="AO33" s="21">
        <v>3</v>
      </c>
      <c r="AP33" s="21">
        <v>1</v>
      </c>
      <c r="AQ33" s="21">
        <v>5</v>
      </c>
      <c r="AR33" s="21">
        <v>2</v>
      </c>
      <c r="AS33" s="21">
        <v>1</v>
      </c>
      <c r="AT33" s="21">
        <v>2</v>
      </c>
      <c r="AU33" s="21">
        <v>4</v>
      </c>
      <c r="AV33" s="21">
        <v>1</v>
      </c>
      <c r="AW33" s="21">
        <v>5</v>
      </c>
      <c r="AX33" s="21">
        <v>1</v>
      </c>
      <c r="AY33" s="21">
        <v>2</v>
      </c>
      <c r="AZ33" s="28">
        <f t="shared" si="2"/>
        <v>101</v>
      </c>
      <c r="BA33" s="23"/>
    </row>
    <row r="34" spans="1:53" ht="15.75" customHeight="1">
      <c r="A34" s="50">
        <v>6</v>
      </c>
      <c r="B34" s="51" t="s">
        <v>110</v>
      </c>
      <c r="C34" s="18" t="s">
        <v>61</v>
      </c>
      <c r="D34" s="18" t="s">
        <v>109</v>
      </c>
      <c r="E34" s="21">
        <v>4</v>
      </c>
      <c r="F34" s="21">
        <v>9</v>
      </c>
      <c r="G34" s="21">
        <v>14</v>
      </c>
      <c r="H34" s="21">
        <v>1</v>
      </c>
      <c r="I34" s="21">
        <v>8</v>
      </c>
      <c r="J34" s="21">
        <v>5</v>
      </c>
      <c r="K34" s="21">
        <v>6</v>
      </c>
      <c r="L34" s="21">
        <v>4</v>
      </c>
      <c r="M34" s="21">
        <v>5</v>
      </c>
      <c r="N34" s="21">
        <v>9</v>
      </c>
      <c r="O34" s="21">
        <v>6</v>
      </c>
      <c r="P34" s="21">
        <v>2</v>
      </c>
      <c r="Q34" s="21">
        <v>5</v>
      </c>
      <c r="R34" s="21">
        <v>7</v>
      </c>
      <c r="S34" s="21">
        <v>12</v>
      </c>
      <c r="T34" s="21">
        <v>6</v>
      </c>
      <c r="U34" s="21">
        <v>6</v>
      </c>
      <c r="V34" s="21">
        <v>6</v>
      </c>
      <c r="W34" s="21">
        <v>3</v>
      </c>
      <c r="X34" s="21">
        <v>6</v>
      </c>
      <c r="Y34" s="21">
        <v>2</v>
      </c>
      <c r="Z34" s="21">
        <v>4</v>
      </c>
      <c r="AA34" s="21">
        <v>5</v>
      </c>
      <c r="AB34" s="21">
        <v>9</v>
      </c>
      <c r="AC34" s="21">
        <v>4</v>
      </c>
      <c r="AD34" s="21">
        <v>5</v>
      </c>
      <c r="AE34" s="21">
        <v>3</v>
      </c>
      <c r="AF34" s="21">
        <v>9</v>
      </c>
      <c r="AG34" s="21">
        <v>6</v>
      </c>
      <c r="AH34" s="52">
        <v>5</v>
      </c>
      <c r="AI34" s="52">
        <v>2</v>
      </c>
      <c r="AJ34" s="52">
        <v>6</v>
      </c>
      <c r="AK34" s="52">
        <v>11</v>
      </c>
      <c r="AL34" s="21">
        <v>14</v>
      </c>
      <c r="AM34" s="21">
        <v>9</v>
      </c>
      <c r="AN34" s="21">
        <v>3</v>
      </c>
      <c r="AO34" s="21">
        <v>10</v>
      </c>
      <c r="AP34" s="21">
        <v>7</v>
      </c>
      <c r="AQ34" s="21">
        <v>15</v>
      </c>
      <c r="AR34" s="21">
        <v>4</v>
      </c>
      <c r="AS34" s="21">
        <v>6</v>
      </c>
      <c r="AT34" s="21">
        <v>6</v>
      </c>
      <c r="AU34" s="21">
        <v>5</v>
      </c>
      <c r="AV34" s="21">
        <v>10</v>
      </c>
      <c r="AW34" s="21">
        <v>17</v>
      </c>
      <c r="AX34" s="21">
        <v>13</v>
      </c>
      <c r="AY34" s="21">
        <v>12</v>
      </c>
      <c r="AZ34" s="28">
        <f t="shared" si="2"/>
        <v>326</v>
      </c>
      <c r="BA34" s="23"/>
    </row>
    <row r="35" spans="1:53" ht="15.75" customHeight="1">
      <c r="A35" s="45">
        <v>7</v>
      </c>
      <c r="B35" s="54" t="s">
        <v>111</v>
      </c>
      <c r="C35" s="18" t="s">
        <v>61</v>
      </c>
      <c r="D35" s="18" t="s">
        <v>109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52">
        <v>0</v>
      </c>
      <c r="AI35" s="52">
        <v>0</v>
      </c>
      <c r="AJ35" s="52">
        <v>0</v>
      </c>
      <c r="AK35" s="52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8">
        <f t="shared" si="2"/>
        <v>0</v>
      </c>
      <c r="BA35" s="23"/>
    </row>
    <row r="36" spans="1:53" ht="15.75" customHeight="1">
      <c r="A36" s="45"/>
      <c r="B36" s="47" t="s">
        <v>112</v>
      </c>
      <c r="C36" s="48"/>
      <c r="D36" s="4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22"/>
      <c r="BA36" s="40"/>
    </row>
    <row r="37" spans="1:53" ht="15.75" customHeight="1">
      <c r="A37" s="45">
        <v>8</v>
      </c>
      <c r="B37" s="55" t="s">
        <v>113</v>
      </c>
      <c r="C37" s="56" t="s">
        <v>58</v>
      </c>
      <c r="D37" s="18" t="s">
        <v>114</v>
      </c>
      <c r="E37" s="39">
        <v>0</v>
      </c>
      <c r="F37" s="39">
        <v>92.93</v>
      </c>
      <c r="G37" s="39">
        <v>91.06</v>
      </c>
      <c r="H37" s="39">
        <v>31.34</v>
      </c>
      <c r="I37" s="39">
        <v>0</v>
      </c>
      <c r="J37" s="39">
        <v>0</v>
      </c>
      <c r="K37" s="39">
        <v>55</v>
      </c>
      <c r="L37" s="39">
        <v>45</v>
      </c>
      <c r="M37" s="39">
        <v>0</v>
      </c>
      <c r="N37" s="39">
        <v>122.62</v>
      </c>
      <c r="O37" s="39">
        <v>30</v>
      </c>
      <c r="P37" s="39">
        <v>0</v>
      </c>
      <c r="Q37" s="39">
        <v>0</v>
      </c>
      <c r="R37" s="39">
        <v>0</v>
      </c>
      <c r="S37" s="39">
        <v>225.96</v>
      </c>
      <c r="T37" s="39">
        <v>57.02</v>
      </c>
      <c r="U37" s="39">
        <v>0</v>
      </c>
      <c r="V37" s="39">
        <v>17.850000000000001</v>
      </c>
      <c r="W37" s="39">
        <v>25.68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55</v>
      </c>
      <c r="AG37" s="39">
        <v>44.12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33.53</v>
      </c>
      <c r="AO37" s="39">
        <v>0</v>
      </c>
      <c r="AP37" s="39">
        <v>10</v>
      </c>
      <c r="AQ37" s="39">
        <v>136.07</v>
      </c>
      <c r="AR37" s="39">
        <v>29</v>
      </c>
      <c r="AS37" s="39">
        <v>4.0599999999999996</v>
      </c>
      <c r="AT37" s="39">
        <v>0</v>
      </c>
      <c r="AU37" s="39">
        <v>0</v>
      </c>
      <c r="AV37" s="39">
        <v>0</v>
      </c>
      <c r="AW37" s="39">
        <v>127.5</v>
      </c>
      <c r="AX37" s="39">
        <v>0</v>
      </c>
      <c r="AY37" s="39">
        <v>0</v>
      </c>
      <c r="AZ37" s="28">
        <f t="shared" ref="AZ37:AZ42" si="3">SUM(E37:AY37)</f>
        <v>1233.74</v>
      </c>
      <c r="BA37" s="40"/>
    </row>
    <row r="38" spans="1:53" ht="15.75" customHeight="1">
      <c r="A38" s="45">
        <v>9</v>
      </c>
      <c r="B38" s="55" t="s">
        <v>115</v>
      </c>
      <c r="C38" s="56" t="s">
        <v>58</v>
      </c>
      <c r="D38" s="18" t="s">
        <v>103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28">
        <f t="shared" si="3"/>
        <v>0</v>
      </c>
      <c r="BA38" s="40"/>
    </row>
    <row r="39" spans="1:53" ht="15.75" customHeight="1">
      <c r="A39" s="45">
        <v>10</v>
      </c>
      <c r="B39" s="55" t="s">
        <v>116</v>
      </c>
      <c r="C39" s="56" t="s">
        <v>58</v>
      </c>
      <c r="D39" s="18" t="s">
        <v>117</v>
      </c>
      <c r="E39" s="39">
        <v>109.52</v>
      </c>
      <c r="F39" s="39">
        <v>10.9</v>
      </c>
      <c r="G39" s="39">
        <v>553.63</v>
      </c>
      <c r="H39" s="39">
        <v>48.96</v>
      </c>
      <c r="I39" s="39">
        <v>434.39</v>
      </c>
      <c r="J39" s="39">
        <v>135.72</v>
      </c>
      <c r="K39" s="39">
        <v>151.91999999999999</v>
      </c>
      <c r="L39" s="39">
        <v>82.44</v>
      </c>
      <c r="M39" s="39">
        <v>144.83000000000001</v>
      </c>
      <c r="N39" s="39">
        <v>204.77</v>
      </c>
      <c r="O39" s="39">
        <v>96.81</v>
      </c>
      <c r="P39" s="39">
        <v>91.3</v>
      </c>
      <c r="Q39" s="39">
        <v>343.77</v>
      </c>
      <c r="R39" s="39">
        <v>107.47</v>
      </c>
      <c r="S39" s="39">
        <v>484.32</v>
      </c>
      <c r="T39" s="39">
        <v>92.66</v>
      </c>
      <c r="U39" s="39">
        <v>44.18</v>
      </c>
      <c r="V39" s="39">
        <v>111.26</v>
      </c>
      <c r="W39" s="39">
        <v>169.07</v>
      </c>
      <c r="X39" s="39">
        <v>115.5</v>
      </c>
      <c r="Y39" s="39">
        <v>107.14</v>
      </c>
      <c r="Z39" s="39">
        <v>0</v>
      </c>
      <c r="AA39" s="39">
        <v>0</v>
      </c>
      <c r="AB39" s="39">
        <v>0</v>
      </c>
      <c r="AC39" s="39">
        <v>86</v>
      </c>
      <c r="AD39" s="39">
        <v>256.56</v>
      </c>
      <c r="AE39" s="39">
        <v>30.22</v>
      </c>
      <c r="AF39" s="39">
        <v>149.53</v>
      </c>
      <c r="AG39" s="39">
        <v>137.15</v>
      </c>
      <c r="AH39" s="39">
        <v>301.25</v>
      </c>
      <c r="AI39" s="39">
        <v>346.53</v>
      </c>
      <c r="AJ39" s="39">
        <v>346.53</v>
      </c>
      <c r="AK39" s="39">
        <v>301.25</v>
      </c>
      <c r="AL39" s="39">
        <v>162.47999999999999</v>
      </c>
      <c r="AM39" s="39">
        <v>270.37</v>
      </c>
      <c r="AN39" s="39">
        <v>262.39</v>
      </c>
      <c r="AO39" s="39">
        <v>205.48</v>
      </c>
      <c r="AP39" s="39">
        <v>126.48</v>
      </c>
      <c r="AQ39" s="39">
        <v>162.85</v>
      </c>
      <c r="AR39" s="39">
        <v>69.2</v>
      </c>
      <c r="AS39" s="39">
        <v>115.14</v>
      </c>
      <c r="AT39" s="39">
        <v>295.54000000000002</v>
      </c>
      <c r="AU39" s="39">
        <v>200.51</v>
      </c>
      <c r="AV39" s="39">
        <v>309.12</v>
      </c>
      <c r="AW39" s="39">
        <v>485.63</v>
      </c>
      <c r="AX39" s="39">
        <v>130.32</v>
      </c>
      <c r="AY39" s="39">
        <v>99.12</v>
      </c>
      <c r="AZ39" s="28">
        <f t="shared" si="3"/>
        <v>8490.2099999999991</v>
      </c>
      <c r="BA39" s="40"/>
    </row>
    <row r="40" spans="1:53" ht="15.75" customHeight="1">
      <c r="A40" s="45"/>
      <c r="B40" s="47" t="s">
        <v>118</v>
      </c>
      <c r="C40" s="48"/>
      <c r="D40" s="4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28">
        <f t="shared" si="3"/>
        <v>0</v>
      </c>
      <c r="BA40" s="40"/>
    </row>
    <row r="41" spans="1:53" ht="15.75" customHeight="1">
      <c r="A41" s="45">
        <v>11</v>
      </c>
      <c r="B41" s="55" t="s">
        <v>119</v>
      </c>
      <c r="C41" s="38" t="s">
        <v>120</v>
      </c>
      <c r="D41" s="18" t="s">
        <v>121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8">
        <f t="shared" si="3"/>
        <v>0</v>
      </c>
      <c r="BA41" s="23"/>
    </row>
    <row r="42" spans="1:53" ht="15.75" customHeight="1">
      <c r="A42" s="45">
        <v>12</v>
      </c>
      <c r="B42" s="55" t="s">
        <v>122</v>
      </c>
      <c r="C42" s="38" t="s">
        <v>120</v>
      </c>
      <c r="D42" s="18" t="s">
        <v>121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8">
        <f t="shared" si="3"/>
        <v>0</v>
      </c>
      <c r="BA42" s="23"/>
    </row>
    <row r="43" spans="1:53" ht="15.75" customHeight="1">
      <c r="A43" s="45"/>
      <c r="B43" s="47" t="s">
        <v>123</v>
      </c>
      <c r="C43" s="38"/>
      <c r="D43" s="1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2"/>
      <c r="BA43" s="23"/>
    </row>
    <row r="44" spans="1:53" ht="15.75" customHeight="1">
      <c r="A44" s="45">
        <v>13</v>
      </c>
      <c r="B44" s="54" t="s">
        <v>124</v>
      </c>
      <c r="C44" s="38" t="s">
        <v>85</v>
      </c>
      <c r="D44" s="18" t="s">
        <v>125</v>
      </c>
      <c r="E44" s="39">
        <v>8.1999999999999993</v>
      </c>
      <c r="F44" s="39">
        <v>39.4</v>
      </c>
      <c r="G44" s="39">
        <v>126.2</v>
      </c>
      <c r="H44" s="39">
        <v>10.5</v>
      </c>
      <c r="I44" s="39">
        <v>55.3</v>
      </c>
      <c r="J44" s="39">
        <v>35.299999999999997</v>
      </c>
      <c r="K44" s="39">
        <v>14.4</v>
      </c>
      <c r="L44" s="39">
        <v>12.1</v>
      </c>
      <c r="M44" s="39">
        <v>24.3</v>
      </c>
      <c r="N44" s="39">
        <v>38</v>
      </c>
      <c r="O44" s="39">
        <v>5.4</v>
      </c>
      <c r="P44" s="39">
        <v>9.1</v>
      </c>
      <c r="Q44" s="39">
        <v>50.6</v>
      </c>
      <c r="R44" s="39">
        <v>39.4</v>
      </c>
      <c r="S44" s="39">
        <v>145.80000000000001</v>
      </c>
      <c r="T44" s="39">
        <v>39.700000000000003</v>
      </c>
      <c r="U44" s="39">
        <v>20.8</v>
      </c>
      <c r="V44" s="39">
        <v>33.6</v>
      </c>
      <c r="W44" s="39">
        <v>21.4</v>
      </c>
      <c r="X44" s="39">
        <v>53.8</v>
      </c>
      <c r="Y44" s="39">
        <v>11.1</v>
      </c>
      <c r="Z44" s="39">
        <v>68.8</v>
      </c>
      <c r="AA44" s="39">
        <v>35.1</v>
      </c>
      <c r="AB44" s="39">
        <v>34.4</v>
      </c>
      <c r="AC44" s="39">
        <v>16.3</v>
      </c>
      <c r="AD44" s="39">
        <v>37.700000000000003</v>
      </c>
      <c r="AE44" s="39">
        <v>2.4</v>
      </c>
      <c r="AF44" s="39">
        <v>53.2</v>
      </c>
      <c r="AG44" s="39">
        <v>31.8</v>
      </c>
      <c r="AH44" s="39">
        <v>110.9</v>
      </c>
      <c r="AI44" s="39">
        <v>47.9</v>
      </c>
      <c r="AJ44" s="39">
        <v>47.9</v>
      </c>
      <c r="AK44" s="39">
        <v>110.9</v>
      </c>
      <c r="AL44" s="39">
        <v>37.700000000000003</v>
      </c>
      <c r="AM44" s="39">
        <v>80.7</v>
      </c>
      <c r="AN44" s="39">
        <v>30.1</v>
      </c>
      <c r="AO44" s="39">
        <v>155.80000000000001</v>
      </c>
      <c r="AP44" s="39">
        <v>34.4</v>
      </c>
      <c r="AQ44" s="39">
        <v>96</v>
      </c>
      <c r="AR44" s="39">
        <v>56.4</v>
      </c>
      <c r="AS44" s="39">
        <v>37.1</v>
      </c>
      <c r="AT44" s="39">
        <v>35</v>
      </c>
      <c r="AU44" s="39">
        <v>50.9</v>
      </c>
      <c r="AV44" s="39">
        <v>55.7</v>
      </c>
      <c r="AW44" s="39">
        <v>24</v>
      </c>
      <c r="AX44" s="39">
        <v>31.5</v>
      </c>
      <c r="AY44" s="39">
        <v>30.8</v>
      </c>
      <c r="AZ44" s="28">
        <f t="shared" ref="AZ44:AZ46" si="4">SUM(E44:AY44)</f>
        <v>2147.8000000000006</v>
      </c>
      <c r="BA44" s="40"/>
    </row>
    <row r="45" spans="1:53" ht="15.75" customHeight="1">
      <c r="A45" s="45">
        <v>14</v>
      </c>
      <c r="B45" s="54" t="s">
        <v>126</v>
      </c>
      <c r="C45" s="38" t="s">
        <v>85</v>
      </c>
      <c r="D45" s="18" t="s">
        <v>125</v>
      </c>
      <c r="E45" s="39">
        <v>13.6</v>
      </c>
      <c r="F45" s="39">
        <v>13.4</v>
      </c>
      <c r="G45" s="39">
        <v>14.7</v>
      </c>
      <c r="H45" s="39">
        <v>0</v>
      </c>
      <c r="I45" s="39">
        <v>0</v>
      </c>
      <c r="J45" s="39">
        <v>1.6</v>
      </c>
      <c r="K45" s="39">
        <v>1.7</v>
      </c>
      <c r="L45" s="39">
        <v>0.2</v>
      </c>
      <c r="M45" s="39">
        <v>0.4</v>
      </c>
      <c r="N45" s="39">
        <v>1.4</v>
      </c>
      <c r="O45" s="39">
        <v>0.3</v>
      </c>
      <c r="P45" s="39">
        <v>0</v>
      </c>
      <c r="Q45" s="39">
        <v>0.8</v>
      </c>
      <c r="R45" s="39">
        <v>0.6</v>
      </c>
      <c r="S45" s="39">
        <v>3.7</v>
      </c>
      <c r="T45" s="39">
        <v>0.4</v>
      </c>
      <c r="U45" s="39">
        <v>0.6</v>
      </c>
      <c r="V45" s="39">
        <v>3.4</v>
      </c>
      <c r="W45" s="39">
        <v>1.3</v>
      </c>
      <c r="X45" s="39">
        <v>0.5</v>
      </c>
      <c r="Y45" s="39">
        <v>0</v>
      </c>
      <c r="Z45" s="39">
        <v>1.3</v>
      </c>
      <c r="AA45" s="39">
        <v>3</v>
      </c>
      <c r="AB45" s="39">
        <v>0</v>
      </c>
      <c r="AC45" s="39">
        <v>0</v>
      </c>
      <c r="AD45" s="39">
        <v>0.1</v>
      </c>
      <c r="AE45" s="39">
        <v>0</v>
      </c>
      <c r="AF45" s="39">
        <v>6.2</v>
      </c>
      <c r="AG45" s="39">
        <v>2.6</v>
      </c>
      <c r="AH45" s="39">
        <v>0</v>
      </c>
      <c r="AI45" s="39">
        <v>0.6</v>
      </c>
      <c r="AJ45" s="39">
        <v>0.6</v>
      </c>
      <c r="AK45" s="39">
        <v>0</v>
      </c>
      <c r="AL45" s="39">
        <v>5.3</v>
      </c>
      <c r="AM45" s="39">
        <v>2.6</v>
      </c>
      <c r="AN45" s="39">
        <v>0.9</v>
      </c>
      <c r="AO45" s="39">
        <v>0</v>
      </c>
      <c r="AP45" s="39">
        <v>2.1</v>
      </c>
      <c r="AQ45" s="39">
        <v>0.5</v>
      </c>
      <c r="AR45" s="39">
        <v>0.4</v>
      </c>
      <c r="AS45" s="39">
        <v>1.4</v>
      </c>
      <c r="AT45" s="39">
        <v>1.4</v>
      </c>
      <c r="AU45" s="39">
        <v>5.0999999999999996</v>
      </c>
      <c r="AV45" s="39">
        <v>0.7</v>
      </c>
      <c r="AW45" s="39">
        <v>5.9</v>
      </c>
      <c r="AX45" s="39">
        <v>0.2</v>
      </c>
      <c r="AY45" s="39">
        <v>0</v>
      </c>
      <c r="AZ45" s="28">
        <f t="shared" si="4"/>
        <v>99.5</v>
      </c>
      <c r="BA45" s="40"/>
    </row>
    <row r="46" spans="1:53" ht="15.75" customHeight="1">
      <c r="A46" s="45">
        <v>15</v>
      </c>
      <c r="B46" s="54" t="s">
        <v>127</v>
      </c>
      <c r="C46" s="38" t="s">
        <v>85</v>
      </c>
      <c r="D46" s="18" t="s">
        <v>125</v>
      </c>
      <c r="E46" s="39">
        <v>38.9</v>
      </c>
      <c r="F46" s="39">
        <v>104.2</v>
      </c>
      <c r="G46" s="39">
        <v>218.8</v>
      </c>
      <c r="H46" s="39">
        <v>26.1</v>
      </c>
      <c r="I46" s="39">
        <v>118</v>
      </c>
      <c r="J46" s="39">
        <v>70.099999999999994</v>
      </c>
      <c r="K46" s="39">
        <v>119.7</v>
      </c>
      <c r="L46" s="39">
        <v>75.2</v>
      </c>
      <c r="M46" s="39">
        <v>74.3</v>
      </c>
      <c r="N46" s="39">
        <v>60.6</v>
      </c>
      <c r="O46" s="39">
        <v>77.8</v>
      </c>
      <c r="P46" s="39">
        <v>23.6</v>
      </c>
      <c r="Q46" s="39">
        <v>130.5</v>
      </c>
      <c r="R46" s="39">
        <v>49.2</v>
      </c>
      <c r="S46" s="39">
        <v>339.2</v>
      </c>
      <c r="T46" s="39">
        <v>54.1</v>
      </c>
      <c r="U46" s="39">
        <v>17.100000000000001</v>
      </c>
      <c r="V46" s="39">
        <v>98.6</v>
      </c>
      <c r="W46" s="39">
        <v>97</v>
      </c>
      <c r="X46" s="39">
        <v>98.3</v>
      </c>
      <c r="Y46" s="39">
        <v>38.5</v>
      </c>
      <c r="Z46" s="39">
        <v>100.5</v>
      </c>
      <c r="AA46" s="39">
        <v>51.6</v>
      </c>
      <c r="AB46" s="39">
        <v>130.4</v>
      </c>
      <c r="AC46" s="39">
        <v>20.9</v>
      </c>
      <c r="AD46" s="39">
        <v>70.099999999999994</v>
      </c>
      <c r="AE46" s="39">
        <v>14.6</v>
      </c>
      <c r="AF46" s="39">
        <v>111.2</v>
      </c>
      <c r="AG46" s="39">
        <v>98.6</v>
      </c>
      <c r="AH46" s="39">
        <v>176.6</v>
      </c>
      <c r="AI46" s="39">
        <v>97.3</v>
      </c>
      <c r="AJ46" s="39">
        <v>97.3</v>
      </c>
      <c r="AK46" s="39">
        <v>176.6</v>
      </c>
      <c r="AL46" s="39">
        <v>73.3</v>
      </c>
      <c r="AM46" s="39">
        <v>188.4</v>
      </c>
      <c r="AN46" s="39">
        <v>119.8</v>
      </c>
      <c r="AO46" s="39">
        <v>71.099999999999994</v>
      </c>
      <c r="AP46" s="39">
        <v>59.8</v>
      </c>
      <c r="AQ46" s="39">
        <v>132.4</v>
      </c>
      <c r="AR46" s="39">
        <v>57.4</v>
      </c>
      <c r="AS46" s="39">
        <v>60.7</v>
      </c>
      <c r="AT46" s="39">
        <v>90.3</v>
      </c>
      <c r="AU46" s="39">
        <v>88.7</v>
      </c>
      <c r="AV46" s="39">
        <v>137.80000000000001</v>
      </c>
      <c r="AW46" s="39">
        <v>280.8</v>
      </c>
      <c r="AX46" s="39">
        <v>57</v>
      </c>
      <c r="AY46" s="39">
        <v>44.4</v>
      </c>
      <c r="AZ46" s="28">
        <f t="shared" si="4"/>
        <v>4537.4000000000005</v>
      </c>
      <c r="BA46" s="40"/>
    </row>
    <row r="47" spans="1:53" ht="15.75" customHeight="1">
      <c r="A47" s="45"/>
      <c r="B47" s="47" t="s">
        <v>128</v>
      </c>
      <c r="C47" s="38"/>
      <c r="D47" s="1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57"/>
      <c r="AI47" s="57"/>
      <c r="AJ47" s="57"/>
      <c r="AK47" s="57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22"/>
      <c r="BA47" s="40"/>
    </row>
    <row r="48" spans="1:53" ht="15.75" customHeight="1">
      <c r="A48" s="45">
        <v>16</v>
      </c>
      <c r="B48" s="54" t="s">
        <v>124</v>
      </c>
      <c r="C48" s="38" t="s">
        <v>85</v>
      </c>
      <c r="D48" s="18" t="s">
        <v>125</v>
      </c>
      <c r="E48" s="39">
        <v>3.9</v>
      </c>
      <c r="F48" s="39">
        <v>30.8</v>
      </c>
      <c r="G48" s="39">
        <v>47.9</v>
      </c>
      <c r="H48" s="39">
        <v>5</v>
      </c>
      <c r="I48" s="39">
        <v>32.4</v>
      </c>
      <c r="J48" s="39">
        <v>16.8</v>
      </c>
      <c r="K48" s="39">
        <v>12.8</v>
      </c>
      <c r="L48" s="39">
        <v>1.89</v>
      </c>
      <c r="M48" s="39">
        <v>4.2699999999999996</v>
      </c>
      <c r="N48" s="39">
        <v>5.76</v>
      </c>
      <c r="O48" s="39">
        <v>2.65</v>
      </c>
      <c r="P48" s="39">
        <v>7.45</v>
      </c>
      <c r="Q48" s="39">
        <v>5.8</v>
      </c>
      <c r="R48" s="39">
        <v>4.9000000000000004</v>
      </c>
      <c r="S48" s="39">
        <v>130.9</v>
      </c>
      <c r="T48" s="39">
        <v>4.28</v>
      </c>
      <c r="U48" s="39">
        <v>3.11</v>
      </c>
      <c r="V48" s="39">
        <v>4.3899999999999997</v>
      </c>
      <c r="W48" s="39">
        <v>13.11</v>
      </c>
      <c r="X48" s="39">
        <v>7.13</v>
      </c>
      <c r="Y48" s="39">
        <v>1.27</v>
      </c>
      <c r="Z48" s="39">
        <v>8.06</v>
      </c>
      <c r="AA48" s="39">
        <v>7.42</v>
      </c>
      <c r="AB48" s="39">
        <v>3.94</v>
      </c>
      <c r="AC48" s="39">
        <v>2.59</v>
      </c>
      <c r="AD48" s="39">
        <v>25.41</v>
      </c>
      <c r="AE48" s="39">
        <v>0.89</v>
      </c>
      <c r="AF48" s="39">
        <v>26.75</v>
      </c>
      <c r="AG48" s="39">
        <v>15.82</v>
      </c>
      <c r="AH48" s="39">
        <v>13.3</v>
      </c>
      <c r="AI48" s="39">
        <v>32.700000000000003</v>
      </c>
      <c r="AJ48" s="39">
        <v>28.11</v>
      </c>
      <c r="AK48" s="39">
        <v>60.41</v>
      </c>
      <c r="AL48" s="39">
        <v>4.4000000000000004</v>
      </c>
      <c r="AM48" s="39">
        <v>41.4</v>
      </c>
      <c r="AN48" s="39">
        <v>15.2</v>
      </c>
      <c r="AO48" s="39">
        <v>76.3</v>
      </c>
      <c r="AP48" s="39">
        <v>17.5</v>
      </c>
      <c r="AQ48" s="39">
        <v>8.1</v>
      </c>
      <c r="AR48" s="39">
        <v>27.7</v>
      </c>
      <c r="AS48" s="39">
        <v>23.2</v>
      </c>
      <c r="AT48" s="39">
        <v>17.5</v>
      </c>
      <c r="AU48" s="39">
        <v>28.7</v>
      </c>
      <c r="AV48" s="39">
        <v>28.1</v>
      </c>
      <c r="AW48" s="39">
        <v>14.01</v>
      </c>
      <c r="AX48" s="39">
        <v>3.6</v>
      </c>
      <c r="AY48" s="39">
        <v>3.8</v>
      </c>
      <c r="AZ48" s="28">
        <f t="shared" ref="AZ48:AZ50" si="5">SUM(E48:AY48)</f>
        <v>881.42000000000007</v>
      </c>
      <c r="BA48" s="40"/>
    </row>
    <row r="49" spans="1:53" ht="15.75" customHeight="1">
      <c r="A49" s="45">
        <v>17</v>
      </c>
      <c r="B49" s="54" t="s">
        <v>126</v>
      </c>
      <c r="C49" s="38" t="s">
        <v>85</v>
      </c>
      <c r="D49" s="18" t="s">
        <v>125</v>
      </c>
      <c r="E49" s="39">
        <v>10.199999999999999</v>
      </c>
      <c r="F49" s="39">
        <v>10.1</v>
      </c>
      <c r="G49" s="39">
        <v>11</v>
      </c>
      <c r="H49" s="39">
        <v>0</v>
      </c>
      <c r="I49" s="39">
        <v>0</v>
      </c>
      <c r="J49" s="39">
        <v>1.2</v>
      </c>
      <c r="K49" s="39">
        <v>1.2</v>
      </c>
      <c r="L49" s="39">
        <v>0.18</v>
      </c>
      <c r="M49" s="39">
        <v>0.3</v>
      </c>
      <c r="N49" s="39">
        <v>1.05</v>
      </c>
      <c r="O49" s="39">
        <v>0.22</v>
      </c>
      <c r="P49" s="39">
        <v>0</v>
      </c>
      <c r="Q49" s="39">
        <v>0.61</v>
      </c>
      <c r="R49" s="39">
        <v>0.5</v>
      </c>
      <c r="S49" s="39">
        <v>2.8</v>
      </c>
      <c r="T49" s="39">
        <v>0.35</v>
      </c>
      <c r="U49" s="39">
        <v>0.42</v>
      </c>
      <c r="V49" s="39">
        <v>2.54</v>
      </c>
      <c r="W49" s="39">
        <v>0.98</v>
      </c>
      <c r="X49" s="39">
        <v>0.34</v>
      </c>
      <c r="Y49" s="39">
        <v>0</v>
      </c>
      <c r="Z49" s="39">
        <v>0.99</v>
      </c>
      <c r="AA49" s="39">
        <v>2.21</v>
      </c>
      <c r="AB49" s="39">
        <v>0</v>
      </c>
      <c r="AC49" s="39">
        <v>0</v>
      </c>
      <c r="AD49" s="39">
        <v>0.11</v>
      </c>
      <c r="AE49" s="39">
        <v>0</v>
      </c>
      <c r="AF49" s="39">
        <v>4.6399999999999997</v>
      </c>
      <c r="AG49" s="39">
        <v>1.98</v>
      </c>
      <c r="AH49" s="39">
        <v>0</v>
      </c>
      <c r="AI49" s="39">
        <v>0.4</v>
      </c>
      <c r="AJ49" s="39">
        <v>0.52</v>
      </c>
      <c r="AK49" s="39">
        <v>0</v>
      </c>
      <c r="AL49" s="39">
        <v>4</v>
      </c>
      <c r="AM49" s="39">
        <v>2</v>
      </c>
      <c r="AN49" s="39">
        <v>0.7</v>
      </c>
      <c r="AO49" s="39">
        <v>0</v>
      </c>
      <c r="AP49" s="39">
        <v>1.6</v>
      </c>
      <c r="AQ49" s="39">
        <v>0.4</v>
      </c>
      <c r="AR49" s="39">
        <v>0.3</v>
      </c>
      <c r="AS49" s="39">
        <v>1.1000000000000001</v>
      </c>
      <c r="AT49" s="39">
        <v>1</v>
      </c>
      <c r="AU49" s="39">
        <v>3.8</v>
      </c>
      <c r="AV49" s="39">
        <v>0.5</v>
      </c>
      <c r="AW49" s="39">
        <v>4.59</v>
      </c>
      <c r="AX49" s="39">
        <v>0.1</v>
      </c>
      <c r="AY49" s="39">
        <v>0</v>
      </c>
      <c r="AZ49" s="28">
        <f t="shared" si="5"/>
        <v>74.929999999999993</v>
      </c>
      <c r="BA49" s="40"/>
    </row>
    <row r="50" spans="1:53" ht="15.75" customHeight="1">
      <c r="A50" s="45">
        <v>18</v>
      </c>
      <c r="B50" s="54" t="s">
        <v>127</v>
      </c>
      <c r="C50" s="38" t="s">
        <v>85</v>
      </c>
      <c r="D50" s="18" t="s">
        <v>125</v>
      </c>
      <c r="E50" s="39">
        <v>6.6</v>
      </c>
      <c r="F50" s="39">
        <v>23.1</v>
      </c>
      <c r="G50" s="39">
        <v>36.6</v>
      </c>
      <c r="H50" s="39">
        <v>4.3</v>
      </c>
      <c r="I50" s="39">
        <v>17.3</v>
      </c>
      <c r="J50" s="39">
        <v>13.7</v>
      </c>
      <c r="K50" s="39">
        <v>24.1</v>
      </c>
      <c r="L50" s="39">
        <v>15.23</v>
      </c>
      <c r="M50" s="39">
        <v>14.52</v>
      </c>
      <c r="N50" s="39">
        <v>9.42</v>
      </c>
      <c r="O50" s="39">
        <v>15.88</v>
      </c>
      <c r="P50" s="39">
        <v>3.33</v>
      </c>
      <c r="Q50" s="39">
        <v>22.98</v>
      </c>
      <c r="R50" s="39">
        <v>4.4000000000000004</v>
      </c>
      <c r="S50" s="39">
        <v>27.7</v>
      </c>
      <c r="T50" s="39">
        <v>1.33</v>
      </c>
      <c r="U50" s="39">
        <v>3.04</v>
      </c>
      <c r="V50" s="39">
        <v>21.04</v>
      </c>
      <c r="W50" s="39">
        <v>18.79</v>
      </c>
      <c r="X50" s="39">
        <v>21.34</v>
      </c>
      <c r="Y50" s="39">
        <v>6.61</v>
      </c>
      <c r="Z50" s="39">
        <v>18.77</v>
      </c>
      <c r="AA50" s="39">
        <v>8.76</v>
      </c>
      <c r="AB50" s="39">
        <v>26.33</v>
      </c>
      <c r="AC50" s="39">
        <v>2.81</v>
      </c>
      <c r="AD50" s="39">
        <v>24.74</v>
      </c>
      <c r="AE50" s="39">
        <v>2.79</v>
      </c>
      <c r="AF50" s="39">
        <v>22.07</v>
      </c>
      <c r="AG50" s="39">
        <v>19.57</v>
      </c>
      <c r="AH50" s="39">
        <v>14.1</v>
      </c>
      <c r="AI50" s="39">
        <v>7.5</v>
      </c>
      <c r="AJ50" s="39">
        <v>40.14</v>
      </c>
      <c r="AK50" s="39">
        <v>14.71</v>
      </c>
      <c r="AL50" s="39">
        <v>13.8</v>
      </c>
      <c r="AM50" s="39">
        <v>39.5</v>
      </c>
      <c r="AN50" s="39">
        <v>21.6</v>
      </c>
      <c r="AO50" s="39">
        <v>12</v>
      </c>
      <c r="AP50" s="39">
        <v>5</v>
      </c>
      <c r="AQ50" s="39">
        <v>24.7</v>
      </c>
      <c r="AR50" s="39">
        <v>4.5999999999999996</v>
      </c>
      <c r="AS50" s="39">
        <v>4.9000000000000004</v>
      </c>
      <c r="AT50" s="39">
        <v>14.3</v>
      </c>
      <c r="AU50" s="39">
        <v>16.5</v>
      </c>
      <c r="AV50" s="39">
        <v>25.8</v>
      </c>
      <c r="AW50" s="39">
        <v>24.8</v>
      </c>
      <c r="AX50" s="39">
        <v>10.6</v>
      </c>
      <c r="AY50" s="39">
        <v>8.3000000000000007</v>
      </c>
      <c r="AZ50" s="28">
        <f t="shared" si="5"/>
        <v>739.99999999999989</v>
      </c>
      <c r="BA50" s="40"/>
    </row>
    <row r="51" spans="1:53" ht="15.75" customHeight="1">
      <c r="A51" s="45"/>
      <c r="B51" s="47" t="s">
        <v>129</v>
      </c>
      <c r="C51" s="38"/>
      <c r="D51" s="1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2"/>
      <c r="BA51" s="23"/>
    </row>
    <row r="52" spans="1:53" ht="15.75" customHeight="1">
      <c r="A52" s="45">
        <v>19</v>
      </c>
      <c r="B52" s="54" t="s">
        <v>130</v>
      </c>
      <c r="C52" s="38" t="s">
        <v>102</v>
      </c>
      <c r="D52" s="18" t="s">
        <v>131</v>
      </c>
      <c r="E52" s="21">
        <v>4240.96</v>
      </c>
      <c r="F52" s="21">
        <v>9133.0400000000009</v>
      </c>
      <c r="G52" s="21">
        <v>4749.93</v>
      </c>
      <c r="H52" s="21">
        <v>1855.12</v>
      </c>
      <c r="I52" s="21">
        <v>4032.52</v>
      </c>
      <c r="J52" s="21">
        <v>3600.57</v>
      </c>
      <c r="K52" s="21">
        <v>4069.7137769999999</v>
      </c>
      <c r="L52" s="21">
        <v>4085.46</v>
      </c>
      <c r="M52" s="21">
        <v>4858.3500000000004</v>
      </c>
      <c r="N52" s="21">
        <v>4557.47</v>
      </c>
      <c r="O52" s="21">
        <v>3409.3</v>
      </c>
      <c r="P52" s="21">
        <v>1830.42</v>
      </c>
      <c r="Q52" s="21">
        <v>396.15</v>
      </c>
      <c r="R52" s="21">
        <v>3237.21</v>
      </c>
      <c r="S52" s="21">
        <v>4905.83</v>
      </c>
      <c r="T52" s="21">
        <v>2142.73</v>
      </c>
      <c r="U52" s="21">
        <v>0</v>
      </c>
      <c r="V52" s="21">
        <v>7490.04</v>
      </c>
      <c r="W52" s="21">
        <v>9908.18</v>
      </c>
      <c r="X52" s="21">
        <v>4299.62</v>
      </c>
      <c r="Y52" s="21">
        <v>3203.58</v>
      </c>
      <c r="Z52" s="21">
        <v>5368.84</v>
      </c>
      <c r="AA52" s="21">
        <v>4358.67</v>
      </c>
      <c r="AB52" s="21">
        <v>7925.2189829999998</v>
      </c>
      <c r="AC52" s="21">
        <v>814.83</v>
      </c>
      <c r="AD52" s="21">
        <v>6301.3</v>
      </c>
      <c r="AE52" s="21">
        <v>432.14</v>
      </c>
      <c r="AF52" s="21">
        <v>4774.5</v>
      </c>
      <c r="AG52" s="21">
        <v>4130.8901100000003</v>
      </c>
      <c r="AH52" s="21">
        <v>2409.81</v>
      </c>
      <c r="AI52" s="21">
        <v>3195.72</v>
      </c>
      <c r="AJ52" s="21">
        <v>2152.3000000000002</v>
      </c>
      <c r="AK52" s="21">
        <v>1906.86</v>
      </c>
      <c r="AL52" s="21">
        <v>5801.16</v>
      </c>
      <c r="AM52" s="21">
        <v>19663.73</v>
      </c>
      <c r="AN52" s="21">
        <v>12228.22</v>
      </c>
      <c r="AO52" s="21">
        <v>4837.96</v>
      </c>
      <c r="AP52" s="21">
        <v>2649.57</v>
      </c>
      <c r="AQ52" s="21">
        <v>6535.85</v>
      </c>
      <c r="AR52" s="21">
        <v>1940.65</v>
      </c>
      <c r="AS52" s="21">
        <v>4392.1232870000003</v>
      </c>
      <c r="AT52" s="21">
        <v>7500</v>
      </c>
      <c r="AU52" s="21">
        <v>5354.72</v>
      </c>
      <c r="AV52" s="21">
        <v>8401.61</v>
      </c>
      <c r="AW52" s="21">
        <v>17502.439999999999</v>
      </c>
      <c r="AX52" s="21">
        <v>64.239999999999995</v>
      </c>
      <c r="AY52" s="21">
        <v>4878.6899999999996</v>
      </c>
      <c r="AZ52" s="28">
        <f t="shared" ref="AZ52:AZ54" si="6">SUM(E52:AY52)</f>
        <v>231528.23615700001</v>
      </c>
      <c r="BA52" s="23"/>
    </row>
    <row r="53" spans="1:53" ht="15.75" customHeight="1">
      <c r="A53" s="45">
        <v>20</v>
      </c>
      <c r="B53" s="54" t="s">
        <v>132</v>
      </c>
      <c r="C53" s="38" t="s">
        <v>61</v>
      </c>
      <c r="D53" s="18" t="s">
        <v>133</v>
      </c>
      <c r="E53" s="21">
        <v>5</v>
      </c>
      <c r="F53" s="21">
        <v>7</v>
      </c>
      <c r="G53" s="21">
        <v>6</v>
      </c>
      <c r="H53" s="21">
        <v>3</v>
      </c>
      <c r="I53" s="21">
        <v>9</v>
      </c>
      <c r="J53" s="21">
        <v>7</v>
      </c>
      <c r="K53" s="21">
        <v>7</v>
      </c>
      <c r="L53" s="21">
        <v>5</v>
      </c>
      <c r="M53" s="21">
        <v>7</v>
      </c>
      <c r="N53" s="21">
        <v>7</v>
      </c>
      <c r="O53" s="21">
        <v>7</v>
      </c>
      <c r="P53" s="21">
        <v>4</v>
      </c>
      <c r="Q53" s="21">
        <v>7</v>
      </c>
      <c r="R53" s="21">
        <v>3</v>
      </c>
      <c r="S53" s="21">
        <v>7</v>
      </c>
      <c r="T53" s="21">
        <v>4</v>
      </c>
      <c r="U53" s="21">
        <v>0</v>
      </c>
      <c r="V53" s="21">
        <v>7</v>
      </c>
      <c r="W53" s="21">
        <v>7</v>
      </c>
      <c r="X53" s="21">
        <v>9</v>
      </c>
      <c r="Y53" s="21">
        <v>6</v>
      </c>
      <c r="Z53" s="21">
        <v>6</v>
      </c>
      <c r="AA53" s="21">
        <v>7</v>
      </c>
      <c r="AB53" s="21">
        <v>7</v>
      </c>
      <c r="AC53" s="21">
        <v>2</v>
      </c>
      <c r="AD53" s="21">
        <v>7</v>
      </c>
      <c r="AE53" s="21">
        <v>1</v>
      </c>
      <c r="AF53" s="21">
        <v>5</v>
      </c>
      <c r="AG53" s="21">
        <v>7</v>
      </c>
      <c r="AH53" s="21">
        <v>5</v>
      </c>
      <c r="AI53" s="21">
        <v>5</v>
      </c>
      <c r="AJ53" s="21">
        <v>4</v>
      </c>
      <c r="AK53" s="21">
        <v>6</v>
      </c>
      <c r="AL53" s="21">
        <v>14</v>
      </c>
      <c r="AM53" s="21">
        <v>24</v>
      </c>
      <c r="AN53" s="21">
        <v>15</v>
      </c>
      <c r="AO53" s="21">
        <v>6</v>
      </c>
      <c r="AP53" s="21">
        <v>4</v>
      </c>
      <c r="AQ53" s="21">
        <v>7</v>
      </c>
      <c r="AR53" s="21">
        <v>4</v>
      </c>
      <c r="AS53" s="21">
        <v>11</v>
      </c>
      <c r="AT53" s="21">
        <v>8</v>
      </c>
      <c r="AU53" s="21">
        <v>13</v>
      </c>
      <c r="AV53" s="21">
        <v>16</v>
      </c>
      <c r="AW53" s="21">
        <v>21</v>
      </c>
      <c r="AX53" s="21">
        <v>1</v>
      </c>
      <c r="AY53" s="21">
        <v>7</v>
      </c>
      <c r="AZ53" s="28">
        <f t="shared" si="6"/>
        <v>337</v>
      </c>
      <c r="BA53" s="23"/>
    </row>
    <row r="54" spans="1:53" ht="15.75" customHeight="1">
      <c r="A54" s="45">
        <v>21</v>
      </c>
      <c r="B54" s="54" t="s">
        <v>134</v>
      </c>
      <c r="C54" s="38" t="s">
        <v>61</v>
      </c>
      <c r="D54" s="18" t="s">
        <v>135</v>
      </c>
      <c r="E54" s="26">
        <v>3</v>
      </c>
      <c r="F54" s="26">
        <v>5</v>
      </c>
      <c r="G54" s="26">
        <v>7</v>
      </c>
      <c r="H54" s="26">
        <v>3</v>
      </c>
      <c r="I54" s="26">
        <v>4</v>
      </c>
      <c r="J54" s="26">
        <v>5</v>
      </c>
      <c r="K54" s="26">
        <v>4</v>
      </c>
      <c r="L54" s="26">
        <v>4</v>
      </c>
      <c r="M54" s="26">
        <v>5</v>
      </c>
      <c r="N54" s="26">
        <v>4</v>
      </c>
      <c r="O54" s="26">
        <v>5</v>
      </c>
      <c r="P54" s="26">
        <v>2</v>
      </c>
      <c r="Q54" s="26">
        <v>6</v>
      </c>
      <c r="R54" s="26">
        <v>4</v>
      </c>
      <c r="S54" s="26">
        <v>10</v>
      </c>
      <c r="T54" s="26">
        <v>2</v>
      </c>
      <c r="U54" s="26">
        <v>2</v>
      </c>
      <c r="V54" s="26">
        <v>5</v>
      </c>
      <c r="W54" s="26">
        <v>5</v>
      </c>
      <c r="X54" s="26">
        <v>8</v>
      </c>
      <c r="Y54" s="26">
        <v>3</v>
      </c>
      <c r="Z54" s="26">
        <v>5</v>
      </c>
      <c r="AA54" s="26">
        <v>3</v>
      </c>
      <c r="AB54" s="26">
        <v>8</v>
      </c>
      <c r="AC54" s="26">
        <v>3</v>
      </c>
      <c r="AD54" s="26">
        <v>4</v>
      </c>
      <c r="AE54" s="26">
        <v>1</v>
      </c>
      <c r="AF54" s="26">
        <v>7</v>
      </c>
      <c r="AG54" s="26">
        <v>8</v>
      </c>
      <c r="AH54" s="21">
        <v>5</v>
      </c>
      <c r="AI54" s="21">
        <v>5</v>
      </c>
      <c r="AJ54" s="21">
        <v>4</v>
      </c>
      <c r="AK54" s="21">
        <v>6</v>
      </c>
      <c r="AL54" s="21">
        <v>6</v>
      </c>
      <c r="AM54" s="21">
        <v>6</v>
      </c>
      <c r="AN54" s="21">
        <v>5</v>
      </c>
      <c r="AO54" s="21">
        <v>4</v>
      </c>
      <c r="AP54" s="21">
        <v>5</v>
      </c>
      <c r="AQ54" s="21">
        <v>6</v>
      </c>
      <c r="AR54" s="21">
        <v>5</v>
      </c>
      <c r="AS54" s="21">
        <v>6</v>
      </c>
      <c r="AT54" s="21">
        <v>7</v>
      </c>
      <c r="AU54" s="21">
        <v>4</v>
      </c>
      <c r="AV54" s="21">
        <v>9</v>
      </c>
      <c r="AW54" s="21">
        <v>9</v>
      </c>
      <c r="AX54" s="21">
        <v>4</v>
      </c>
      <c r="AY54" s="21">
        <v>5</v>
      </c>
      <c r="AZ54" s="28">
        <f t="shared" si="6"/>
        <v>236</v>
      </c>
      <c r="BA54" s="23"/>
    </row>
    <row r="55" spans="1:53" ht="15.75" customHeight="1">
      <c r="A55" s="45"/>
      <c r="B55" s="47" t="s">
        <v>136</v>
      </c>
      <c r="C55" s="38"/>
      <c r="D55" s="1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22"/>
      <c r="BA55" s="40"/>
    </row>
    <row r="56" spans="1:53" ht="15.75" customHeight="1">
      <c r="A56" s="45">
        <v>22</v>
      </c>
      <c r="B56" s="54" t="s">
        <v>137</v>
      </c>
      <c r="C56" s="38" t="s">
        <v>85</v>
      </c>
      <c r="D56" s="18" t="s">
        <v>133</v>
      </c>
      <c r="E56" s="39">
        <v>5.85</v>
      </c>
      <c r="F56" s="39">
        <v>9.48</v>
      </c>
      <c r="G56" s="39">
        <v>20.58</v>
      </c>
      <c r="H56" s="39">
        <v>5.03</v>
      </c>
      <c r="I56" s="39">
        <v>9.42</v>
      </c>
      <c r="J56" s="39">
        <v>6.41</v>
      </c>
      <c r="K56" s="39">
        <v>4.3899999999999997</v>
      </c>
      <c r="L56" s="39">
        <v>4.6900000000000004</v>
      </c>
      <c r="M56" s="39">
        <v>4.13</v>
      </c>
      <c r="N56" s="39">
        <v>7.55</v>
      </c>
      <c r="O56" s="39">
        <v>3.75</v>
      </c>
      <c r="P56" s="39">
        <v>3.3</v>
      </c>
      <c r="Q56" s="39">
        <v>9.83</v>
      </c>
      <c r="R56" s="39">
        <v>4.07</v>
      </c>
      <c r="S56" s="39">
        <v>25.75</v>
      </c>
      <c r="T56" s="39">
        <v>5.72</v>
      </c>
      <c r="U56" s="39">
        <v>1.7</v>
      </c>
      <c r="V56" s="39">
        <v>9.0399999999999991</v>
      </c>
      <c r="W56" s="39">
        <v>7.67</v>
      </c>
      <c r="X56" s="39">
        <v>7.66</v>
      </c>
      <c r="Y56" s="39">
        <v>4.17</v>
      </c>
      <c r="Z56" s="39">
        <v>6.82</v>
      </c>
      <c r="AA56" s="39">
        <v>4.3899999999999997</v>
      </c>
      <c r="AB56" s="39">
        <v>7.88</v>
      </c>
      <c r="AC56" s="39">
        <v>4.5199999999999996</v>
      </c>
      <c r="AD56" s="39">
        <v>3</v>
      </c>
      <c r="AE56" s="39">
        <v>1.96</v>
      </c>
      <c r="AF56" s="39">
        <v>6.59</v>
      </c>
      <c r="AG56" s="39">
        <v>5.62</v>
      </c>
      <c r="AH56" s="39">
        <v>4.29</v>
      </c>
      <c r="AI56" s="39">
        <v>5.27</v>
      </c>
      <c r="AJ56" s="39">
        <v>3.64</v>
      </c>
      <c r="AK56" s="39">
        <v>9.27</v>
      </c>
      <c r="AL56" s="39">
        <v>8.64</v>
      </c>
      <c r="AM56" s="39">
        <v>16.239999999999998</v>
      </c>
      <c r="AN56" s="39">
        <v>10.029999999999999</v>
      </c>
      <c r="AO56" s="39">
        <v>4.2699999999999996</v>
      </c>
      <c r="AP56" s="39">
        <v>5.89</v>
      </c>
      <c r="AQ56" s="39">
        <v>10.75</v>
      </c>
      <c r="AR56" s="39">
        <v>5.34</v>
      </c>
      <c r="AS56" s="39">
        <v>5.05</v>
      </c>
      <c r="AT56" s="39">
        <v>7.28</v>
      </c>
      <c r="AU56" s="39">
        <v>5.63</v>
      </c>
      <c r="AV56" s="39">
        <v>9.1</v>
      </c>
      <c r="AW56" s="39">
        <v>13.98</v>
      </c>
      <c r="AX56" s="39">
        <v>7.74</v>
      </c>
      <c r="AY56" s="39">
        <v>4.0999999999999996</v>
      </c>
      <c r="AZ56" s="58">
        <f t="shared" ref="AZ56:AZ58" si="7">SUM(E56:AY56)</f>
        <v>337.4799999999999</v>
      </c>
      <c r="BA56" s="40"/>
    </row>
    <row r="57" spans="1:53" ht="15.75" customHeight="1">
      <c r="A57" s="45">
        <v>23</v>
      </c>
      <c r="B57" s="54" t="s">
        <v>138</v>
      </c>
      <c r="C57" s="38" t="s">
        <v>85</v>
      </c>
      <c r="D57" s="18" t="s">
        <v>133</v>
      </c>
      <c r="E57" s="39">
        <v>2.4700000000000002</v>
      </c>
      <c r="F57" s="39">
        <v>7.61</v>
      </c>
      <c r="G57" s="39">
        <v>3.36</v>
      </c>
      <c r="H57" s="39">
        <v>3.46</v>
      </c>
      <c r="I57" s="39">
        <v>5.93</v>
      </c>
      <c r="J57" s="39">
        <v>1.92</v>
      </c>
      <c r="K57" s="39">
        <v>1.2</v>
      </c>
      <c r="L57" s="39">
        <v>4.5999999999999996</v>
      </c>
      <c r="M57" s="39">
        <v>2.96</v>
      </c>
      <c r="N57" s="39">
        <v>3.64</v>
      </c>
      <c r="O57" s="39">
        <v>2.97</v>
      </c>
      <c r="P57" s="39">
        <v>2.87</v>
      </c>
      <c r="Q57" s="39">
        <v>6.32</v>
      </c>
      <c r="R57" s="39">
        <v>1.83</v>
      </c>
      <c r="S57" s="39">
        <v>9.9</v>
      </c>
      <c r="T57" s="39">
        <v>0.72</v>
      </c>
      <c r="U57" s="39">
        <v>0.49</v>
      </c>
      <c r="V57" s="39">
        <v>5.14</v>
      </c>
      <c r="W57" s="39">
        <v>4.5599999999999996</v>
      </c>
      <c r="X57" s="39">
        <v>2.63</v>
      </c>
      <c r="Y57" s="39">
        <v>1.96</v>
      </c>
      <c r="Z57" s="39">
        <v>2.4900000000000002</v>
      </c>
      <c r="AA57" s="39">
        <v>2.79</v>
      </c>
      <c r="AB57" s="39">
        <v>2.66</v>
      </c>
      <c r="AC57" s="39">
        <v>1.74</v>
      </c>
      <c r="AD57" s="39">
        <v>0.79</v>
      </c>
      <c r="AE57" s="39">
        <v>1.33</v>
      </c>
      <c r="AF57" s="39">
        <v>3.25</v>
      </c>
      <c r="AG57" s="39">
        <v>4.16</v>
      </c>
      <c r="AH57" s="39">
        <v>4.8600000000000003</v>
      </c>
      <c r="AI57" s="39">
        <v>0.75</v>
      </c>
      <c r="AJ57" s="39">
        <v>0.75</v>
      </c>
      <c r="AK57" s="39">
        <v>4.8600000000000003</v>
      </c>
      <c r="AL57" s="39">
        <v>3.63</v>
      </c>
      <c r="AM57" s="39">
        <v>6.29</v>
      </c>
      <c r="AN57" s="39">
        <v>5</v>
      </c>
      <c r="AO57" s="39">
        <v>3.52</v>
      </c>
      <c r="AP57" s="39">
        <v>1.61</v>
      </c>
      <c r="AQ57" s="39">
        <v>9.69</v>
      </c>
      <c r="AR57" s="39">
        <v>3.48</v>
      </c>
      <c r="AS57" s="39">
        <v>6.86</v>
      </c>
      <c r="AT57" s="39">
        <v>3.48</v>
      </c>
      <c r="AU57" s="39">
        <v>1.74</v>
      </c>
      <c r="AV57" s="39">
        <v>6.3</v>
      </c>
      <c r="AW57" s="39">
        <v>9.82</v>
      </c>
      <c r="AX57" s="39">
        <v>2.58</v>
      </c>
      <c r="AY57" s="39">
        <v>1.26</v>
      </c>
      <c r="AZ57" s="58">
        <f t="shared" si="7"/>
        <v>172.23</v>
      </c>
      <c r="BA57" s="40"/>
    </row>
    <row r="58" spans="1:53" ht="15.75" customHeight="1">
      <c r="A58" s="45">
        <v>24</v>
      </c>
      <c r="B58" s="54" t="s">
        <v>139</v>
      </c>
      <c r="C58" s="38" t="s">
        <v>85</v>
      </c>
      <c r="D58" s="18" t="s">
        <v>133</v>
      </c>
      <c r="E58" s="21">
        <v>85.94</v>
      </c>
      <c r="F58" s="21">
        <v>152.85</v>
      </c>
      <c r="G58" s="21">
        <v>429.53</v>
      </c>
      <c r="H58" s="21">
        <v>55.53</v>
      </c>
      <c r="I58" s="21">
        <v>144.27000000000001</v>
      </c>
      <c r="J58" s="21">
        <v>51.89</v>
      </c>
      <c r="K58" s="21">
        <v>432.97</v>
      </c>
      <c r="L58" s="21">
        <v>219.27</v>
      </c>
      <c r="M58" s="21">
        <v>304.37</v>
      </c>
      <c r="N58" s="21">
        <v>189.94</v>
      </c>
      <c r="O58" s="21">
        <v>354.75</v>
      </c>
      <c r="P58" s="21">
        <v>70.89</v>
      </c>
      <c r="Q58" s="21">
        <v>84.86</v>
      </c>
      <c r="R58" s="21">
        <v>237.23</v>
      </c>
      <c r="S58" s="21">
        <v>251.56</v>
      </c>
      <c r="T58" s="21">
        <v>219.98</v>
      </c>
      <c r="U58" s="21">
        <v>142.46</v>
      </c>
      <c r="V58" s="21">
        <v>197.39</v>
      </c>
      <c r="W58" s="21">
        <v>188.04</v>
      </c>
      <c r="X58" s="21">
        <v>254.21</v>
      </c>
      <c r="Y58" s="21">
        <v>44.83</v>
      </c>
      <c r="Z58" s="21">
        <v>551.07000000000005</v>
      </c>
      <c r="AA58" s="21">
        <v>61.93</v>
      </c>
      <c r="AB58" s="21">
        <v>172.21</v>
      </c>
      <c r="AC58" s="21">
        <v>75.3</v>
      </c>
      <c r="AD58" s="21">
        <v>286.43</v>
      </c>
      <c r="AE58" s="21">
        <v>25.91</v>
      </c>
      <c r="AF58" s="21">
        <v>256.10000000000002</v>
      </c>
      <c r="AG58" s="21">
        <v>331.48</v>
      </c>
      <c r="AH58" s="21">
        <v>632.13</v>
      </c>
      <c r="AI58" s="21">
        <v>175.27</v>
      </c>
      <c r="AJ58" s="21">
        <v>175.27</v>
      </c>
      <c r="AK58" s="21">
        <v>632.13</v>
      </c>
      <c r="AL58" s="21">
        <v>526.16999999999996</v>
      </c>
      <c r="AM58" s="21">
        <v>338.77</v>
      </c>
      <c r="AN58" s="21">
        <v>230.31</v>
      </c>
      <c r="AO58" s="21">
        <v>530.22</v>
      </c>
      <c r="AP58" s="21">
        <v>197.31</v>
      </c>
      <c r="AQ58" s="21">
        <v>257.06</v>
      </c>
      <c r="AR58" s="21">
        <v>466.87</v>
      </c>
      <c r="AS58" s="21">
        <v>108.59</v>
      </c>
      <c r="AT58" s="21">
        <v>115.02</v>
      </c>
      <c r="AU58" s="21">
        <v>125.28</v>
      </c>
      <c r="AV58" s="21">
        <v>260.87</v>
      </c>
      <c r="AW58" s="21">
        <v>307.36</v>
      </c>
      <c r="AX58" s="21">
        <v>119.45</v>
      </c>
      <c r="AY58" s="21">
        <v>73.61</v>
      </c>
      <c r="AZ58" s="58">
        <f t="shared" si="7"/>
        <v>11144.880000000005</v>
      </c>
      <c r="BA58" s="23"/>
    </row>
    <row r="59" spans="1:53" ht="15.75" customHeight="1">
      <c r="A59" s="59">
        <v>25</v>
      </c>
      <c r="B59" s="60" t="s">
        <v>140</v>
      </c>
      <c r="C59" s="61" t="s">
        <v>76</v>
      </c>
      <c r="D59" s="61" t="s">
        <v>97</v>
      </c>
      <c r="E59" s="29">
        <v>0.03</v>
      </c>
      <c r="F59" s="29">
        <v>0.14000000000000001</v>
      </c>
      <c r="G59" s="29">
        <v>0.15</v>
      </c>
      <c r="H59" s="29">
        <v>0.19</v>
      </c>
      <c r="I59" s="29">
        <v>0.1</v>
      </c>
      <c r="J59" s="29">
        <v>0.04</v>
      </c>
      <c r="K59" s="29">
        <v>0.04</v>
      </c>
      <c r="L59" s="29">
        <v>0.19</v>
      </c>
      <c r="M59" s="29">
        <v>0.33</v>
      </c>
      <c r="N59" s="29">
        <v>0.04</v>
      </c>
      <c r="O59" s="29">
        <v>0.22</v>
      </c>
      <c r="P59" s="29">
        <v>0.03</v>
      </c>
      <c r="Q59" s="29">
        <v>0.1</v>
      </c>
      <c r="R59" s="29">
        <v>0.34</v>
      </c>
      <c r="S59" s="29">
        <v>0.15</v>
      </c>
      <c r="T59" s="29">
        <v>7.0000000000000007E-2</v>
      </c>
      <c r="U59" s="29">
        <v>0.08</v>
      </c>
      <c r="V59" s="29">
        <v>0.18</v>
      </c>
      <c r="W59" s="29">
        <v>0.1</v>
      </c>
      <c r="X59" s="29">
        <v>0.2</v>
      </c>
      <c r="Y59" s="29">
        <v>0.03</v>
      </c>
      <c r="Z59" s="29">
        <v>0.4</v>
      </c>
      <c r="AA59" s="29">
        <v>0.17</v>
      </c>
      <c r="AB59" s="29">
        <v>0.18</v>
      </c>
      <c r="AC59" s="29">
        <v>0.04</v>
      </c>
      <c r="AD59" s="29">
        <v>0.04</v>
      </c>
      <c r="AE59" s="29">
        <v>0.05</v>
      </c>
      <c r="AF59" s="29">
        <v>0.15</v>
      </c>
      <c r="AG59" s="29">
        <v>0.28000000000000003</v>
      </c>
      <c r="AH59" s="29">
        <v>0</v>
      </c>
      <c r="AI59" s="29">
        <v>0.08</v>
      </c>
      <c r="AJ59" s="29">
        <v>0.08</v>
      </c>
      <c r="AK59" s="29">
        <v>0.21</v>
      </c>
      <c r="AL59" s="29">
        <v>0.16</v>
      </c>
      <c r="AM59" s="29">
        <v>0.11</v>
      </c>
      <c r="AN59" s="29">
        <v>0.1</v>
      </c>
      <c r="AO59" s="29">
        <v>0.03</v>
      </c>
      <c r="AP59" s="29">
        <v>0.1</v>
      </c>
      <c r="AQ59" s="29">
        <v>0.04</v>
      </c>
      <c r="AR59" s="29">
        <v>0.17</v>
      </c>
      <c r="AS59" s="29">
        <v>0.12</v>
      </c>
      <c r="AT59" s="29">
        <v>0.08</v>
      </c>
      <c r="AU59" s="29">
        <v>0.05</v>
      </c>
      <c r="AV59" s="29">
        <v>0.06</v>
      </c>
      <c r="AW59" s="29">
        <v>0.04</v>
      </c>
      <c r="AX59" s="29">
        <v>0.08</v>
      </c>
      <c r="AY59" s="29">
        <v>0.05</v>
      </c>
      <c r="AZ59" s="35">
        <f t="shared" ref="AZ59:AZ64" si="8">AVERAGE(E59:AY59)</f>
        <v>0.11957446808510638</v>
      </c>
      <c r="BA59" s="36"/>
    </row>
    <row r="60" spans="1:53" ht="15.75" customHeight="1">
      <c r="A60" s="59">
        <v>26</v>
      </c>
      <c r="B60" s="60" t="s">
        <v>141</v>
      </c>
      <c r="C60" s="61" t="s">
        <v>76</v>
      </c>
      <c r="D60" s="61" t="s">
        <v>97</v>
      </c>
      <c r="E60" s="29">
        <v>0.94</v>
      </c>
      <c r="F60" s="29">
        <v>0.92</v>
      </c>
      <c r="G60" s="29">
        <v>0.8</v>
      </c>
      <c r="H60" s="29">
        <v>0.82</v>
      </c>
      <c r="I60" s="29">
        <v>0.86</v>
      </c>
      <c r="J60" s="29">
        <v>0.85</v>
      </c>
      <c r="K60" s="29">
        <v>0.91</v>
      </c>
      <c r="L60" s="29">
        <v>0.97</v>
      </c>
      <c r="M60" s="29">
        <v>0.84</v>
      </c>
      <c r="N60" s="29">
        <v>0.78</v>
      </c>
      <c r="O60" s="29">
        <v>0.95</v>
      </c>
      <c r="P60" s="29">
        <v>0.97</v>
      </c>
      <c r="Q60" s="29">
        <v>0.98</v>
      </c>
      <c r="R60" s="29">
        <v>0.99</v>
      </c>
      <c r="S60" s="29">
        <v>0.95</v>
      </c>
      <c r="T60" s="29">
        <v>0.92</v>
      </c>
      <c r="U60" s="29">
        <v>0.95</v>
      </c>
      <c r="V60" s="29">
        <v>0.96</v>
      </c>
      <c r="W60" s="29">
        <v>0.97</v>
      </c>
      <c r="X60" s="29">
        <v>0.97</v>
      </c>
      <c r="Y60" s="29">
        <v>0.97</v>
      </c>
      <c r="Z60" s="29">
        <v>0.93</v>
      </c>
      <c r="AA60" s="29">
        <v>0.99</v>
      </c>
      <c r="AB60" s="29">
        <v>0.76</v>
      </c>
      <c r="AC60" s="29">
        <v>0.85</v>
      </c>
      <c r="AD60" s="29">
        <v>0.89</v>
      </c>
      <c r="AE60" s="29">
        <v>0.99</v>
      </c>
      <c r="AF60" s="29">
        <v>0.97</v>
      </c>
      <c r="AG60" s="29">
        <v>0.98</v>
      </c>
      <c r="AH60" s="29">
        <v>0.97</v>
      </c>
      <c r="AI60" s="29">
        <v>0.92</v>
      </c>
      <c r="AJ60" s="29">
        <v>0.92</v>
      </c>
      <c r="AK60" s="29">
        <v>0.97</v>
      </c>
      <c r="AL60" s="29">
        <v>0.85</v>
      </c>
      <c r="AM60" s="29">
        <v>0.8</v>
      </c>
      <c r="AN60" s="29">
        <v>0.95</v>
      </c>
      <c r="AO60" s="29">
        <v>0.95</v>
      </c>
      <c r="AP60" s="29">
        <v>0.95</v>
      </c>
      <c r="AQ60" s="29">
        <v>0.96</v>
      </c>
      <c r="AR60" s="29">
        <v>0.99</v>
      </c>
      <c r="AS60" s="29">
        <v>0.96</v>
      </c>
      <c r="AT60" s="29">
        <v>0.76</v>
      </c>
      <c r="AU60" s="29">
        <v>0.84</v>
      </c>
      <c r="AV60" s="29">
        <v>0.98</v>
      </c>
      <c r="AW60" s="29">
        <v>0.94</v>
      </c>
      <c r="AX60" s="29">
        <v>0.87</v>
      </c>
      <c r="AY60" s="29">
        <v>0.87</v>
      </c>
      <c r="AZ60" s="35">
        <f t="shared" si="8"/>
        <v>0.91659574468085103</v>
      </c>
      <c r="BA60" s="36"/>
    </row>
    <row r="61" spans="1:53" ht="15.75" customHeight="1">
      <c r="A61" s="59">
        <v>27</v>
      </c>
      <c r="B61" s="60" t="s">
        <v>142</v>
      </c>
      <c r="C61" s="61" t="s">
        <v>76</v>
      </c>
      <c r="D61" s="61" t="s">
        <v>97</v>
      </c>
      <c r="E61" s="29">
        <v>0.6</v>
      </c>
      <c r="F61" s="29">
        <v>0.55000000000000004</v>
      </c>
      <c r="G61" s="29">
        <v>0.98</v>
      </c>
      <c r="H61" s="29">
        <v>0.99</v>
      </c>
      <c r="I61" s="29">
        <v>0.98</v>
      </c>
      <c r="J61" s="29">
        <v>0.89</v>
      </c>
      <c r="K61" s="29">
        <v>0.92</v>
      </c>
      <c r="L61" s="29">
        <v>0.91</v>
      </c>
      <c r="M61" s="29">
        <v>1</v>
      </c>
      <c r="N61" s="29">
        <v>0.71</v>
      </c>
      <c r="O61" s="29">
        <v>0.95</v>
      </c>
      <c r="P61" s="29">
        <v>1</v>
      </c>
      <c r="Q61" s="29">
        <v>0.36</v>
      </c>
      <c r="R61" s="29">
        <v>0.93</v>
      </c>
      <c r="S61" s="29">
        <v>0.81</v>
      </c>
      <c r="T61" s="29">
        <v>0.62</v>
      </c>
      <c r="U61" s="29">
        <v>0.99</v>
      </c>
      <c r="V61" s="29">
        <v>0.95</v>
      </c>
      <c r="W61" s="29">
        <v>0.96</v>
      </c>
      <c r="X61" s="29">
        <v>0.84</v>
      </c>
      <c r="Y61" s="29">
        <v>0.5</v>
      </c>
      <c r="Z61" s="29">
        <v>0.95</v>
      </c>
      <c r="AA61" s="29">
        <v>0.37</v>
      </c>
      <c r="AB61" s="29">
        <v>0.48</v>
      </c>
      <c r="AC61" s="29">
        <v>0.74</v>
      </c>
      <c r="AD61" s="29">
        <v>1</v>
      </c>
      <c r="AE61" s="29">
        <v>1</v>
      </c>
      <c r="AF61" s="29">
        <v>0.94</v>
      </c>
      <c r="AG61" s="29">
        <v>0.92</v>
      </c>
      <c r="AH61" s="29">
        <v>1</v>
      </c>
      <c r="AI61" s="29">
        <v>0.56999999999999995</v>
      </c>
      <c r="AJ61" s="29">
        <v>0.56999999999999995</v>
      </c>
      <c r="AK61" s="29">
        <v>1</v>
      </c>
      <c r="AL61" s="29">
        <v>0.97</v>
      </c>
      <c r="AM61" s="29">
        <v>0.99</v>
      </c>
      <c r="AN61" s="29">
        <v>0.86</v>
      </c>
      <c r="AO61" s="29">
        <v>0.92</v>
      </c>
      <c r="AP61" s="29">
        <v>1</v>
      </c>
      <c r="AQ61" s="29">
        <v>0.98</v>
      </c>
      <c r="AR61" s="29">
        <v>0.96</v>
      </c>
      <c r="AS61" s="29">
        <v>0.93</v>
      </c>
      <c r="AT61" s="29">
        <v>0.67</v>
      </c>
      <c r="AU61" s="29">
        <v>0.27</v>
      </c>
      <c r="AV61" s="29">
        <v>0.92</v>
      </c>
      <c r="AW61" s="29">
        <v>0.98</v>
      </c>
      <c r="AX61" s="29">
        <v>1</v>
      </c>
      <c r="AY61" s="29">
        <v>0.69</v>
      </c>
      <c r="AZ61" s="35">
        <f t="shared" si="8"/>
        <v>0.83234042553191478</v>
      </c>
      <c r="BA61" s="36"/>
    </row>
    <row r="62" spans="1:53" ht="15.75" customHeight="1">
      <c r="A62" s="59">
        <v>28</v>
      </c>
      <c r="B62" s="60" t="s">
        <v>143</v>
      </c>
      <c r="C62" s="61" t="s">
        <v>76</v>
      </c>
      <c r="D62" s="61" t="s">
        <v>131</v>
      </c>
      <c r="E62" s="29">
        <f t="shared" ref="E62:AY64" si="9">100%-E59</f>
        <v>0.97</v>
      </c>
      <c r="F62" s="29">
        <f t="shared" si="9"/>
        <v>0.86</v>
      </c>
      <c r="G62" s="29">
        <f t="shared" si="9"/>
        <v>0.85</v>
      </c>
      <c r="H62" s="29">
        <f t="shared" si="9"/>
        <v>0.81</v>
      </c>
      <c r="I62" s="29">
        <f t="shared" si="9"/>
        <v>0.9</v>
      </c>
      <c r="J62" s="29">
        <f t="shared" si="9"/>
        <v>0.96</v>
      </c>
      <c r="K62" s="29">
        <f t="shared" si="9"/>
        <v>0.96</v>
      </c>
      <c r="L62" s="29">
        <f t="shared" si="9"/>
        <v>0.81</v>
      </c>
      <c r="M62" s="29">
        <f t="shared" si="9"/>
        <v>0.66999999999999993</v>
      </c>
      <c r="N62" s="29">
        <f t="shared" si="9"/>
        <v>0.96</v>
      </c>
      <c r="O62" s="29">
        <f t="shared" si="9"/>
        <v>0.78</v>
      </c>
      <c r="P62" s="29">
        <f t="shared" si="9"/>
        <v>0.97</v>
      </c>
      <c r="Q62" s="29">
        <f t="shared" si="9"/>
        <v>0.9</v>
      </c>
      <c r="R62" s="29">
        <f t="shared" si="9"/>
        <v>0.65999999999999992</v>
      </c>
      <c r="S62" s="29">
        <f t="shared" si="9"/>
        <v>0.85</v>
      </c>
      <c r="T62" s="29">
        <f t="shared" si="9"/>
        <v>0.92999999999999994</v>
      </c>
      <c r="U62" s="29">
        <f t="shared" si="9"/>
        <v>0.92</v>
      </c>
      <c r="V62" s="29">
        <f t="shared" si="9"/>
        <v>0.82000000000000006</v>
      </c>
      <c r="W62" s="29">
        <f t="shared" si="9"/>
        <v>0.9</v>
      </c>
      <c r="X62" s="29">
        <f t="shared" si="9"/>
        <v>0.8</v>
      </c>
      <c r="Y62" s="29">
        <f t="shared" si="9"/>
        <v>0.97</v>
      </c>
      <c r="Z62" s="29">
        <f t="shared" si="9"/>
        <v>0.6</v>
      </c>
      <c r="AA62" s="29">
        <f t="shared" si="9"/>
        <v>0.83</v>
      </c>
      <c r="AB62" s="29">
        <f t="shared" si="9"/>
        <v>0.82000000000000006</v>
      </c>
      <c r="AC62" s="29">
        <f t="shared" si="9"/>
        <v>0.96</v>
      </c>
      <c r="AD62" s="29">
        <f t="shared" si="9"/>
        <v>0.96</v>
      </c>
      <c r="AE62" s="29">
        <f t="shared" si="9"/>
        <v>0.95</v>
      </c>
      <c r="AF62" s="29">
        <f t="shared" si="9"/>
        <v>0.85</v>
      </c>
      <c r="AG62" s="29">
        <f t="shared" si="9"/>
        <v>0.72</v>
      </c>
      <c r="AH62" s="29">
        <f t="shared" si="9"/>
        <v>1</v>
      </c>
      <c r="AI62" s="29">
        <f t="shared" si="9"/>
        <v>0.92</v>
      </c>
      <c r="AJ62" s="29">
        <f t="shared" si="9"/>
        <v>0.92</v>
      </c>
      <c r="AK62" s="29">
        <f t="shared" si="9"/>
        <v>0.79</v>
      </c>
      <c r="AL62" s="29">
        <f t="shared" si="9"/>
        <v>0.84</v>
      </c>
      <c r="AM62" s="29">
        <f t="shared" si="9"/>
        <v>0.89</v>
      </c>
      <c r="AN62" s="29">
        <f t="shared" si="9"/>
        <v>0.9</v>
      </c>
      <c r="AO62" s="29">
        <f t="shared" si="9"/>
        <v>0.97</v>
      </c>
      <c r="AP62" s="29">
        <f t="shared" si="9"/>
        <v>0.9</v>
      </c>
      <c r="AQ62" s="29">
        <f t="shared" si="9"/>
        <v>0.96</v>
      </c>
      <c r="AR62" s="29">
        <f t="shared" si="9"/>
        <v>0.83</v>
      </c>
      <c r="AS62" s="29">
        <f t="shared" si="9"/>
        <v>0.88</v>
      </c>
      <c r="AT62" s="29">
        <f t="shared" si="9"/>
        <v>0.92</v>
      </c>
      <c r="AU62" s="29">
        <f t="shared" si="9"/>
        <v>0.95</v>
      </c>
      <c r="AV62" s="29">
        <f t="shared" si="9"/>
        <v>0.94</v>
      </c>
      <c r="AW62" s="29">
        <f t="shared" si="9"/>
        <v>0.96</v>
      </c>
      <c r="AX62" s="29">
        <f t="shared" si="9"/>
        <v>0.92</v>
      </c>
      <c r="AY62" s="29">
        <f t="shared" si="9"/>
        <v>0.95</v>
      </c>
      <c r="AZ62" s="35">
        <f t="shared" si="8"/>
        <v>0.88042553191489381</v>
      </c>
      <c r="BA62" s="36"/>
    </row>
    <row r="63" spans="1:53" ht="15.75" customHeight="1">
      <c r="A63" s="59">
        <v>29</v>
      </c>
      <c r="B63" s="60" t="s">
        <v>144</v>
      </c>
      <c r="C63" s="61" t="s">
        <v>76</v>
      </c>
      <c r="D63" s="61" t="s">
        <v>131</v>
      </c>
      <c r="E63" s="29">
        <f t="shared" si="9"/>
        <v>6.0000000000000053E-2</v>
      </c>
      <c r="F63" s="29">
        <f t="shared" si="9"/>
        <v>7.999999999999996E-2</v>
      </c>
      <c r="G63" s="29">
        <f t="shared" si="9"/>
        <v>0.19999999999999996</v>
      </c>
      <c r="H63" s="29">
        <f t="shared" si="9"/>
        <v>0.18000000000000005</v>
      </c>
      <c r="I63" s="29">
        <f t="shared" si="9"/>
        <v>0.14000000000000001</v>
      </c>
      <c r="J63" s="29">
        <f t="shared" si="9"/>
        <v>0.15000000000000002</v>
      </c>
      <c r="K63" s="29">
        <f t="shared" si="9"/>
        <v>8.9999999999999969E-2</v>
      </c>
      <c r="L63" s="29">
        <f t="shared" si="9"/>
        <v>3.0000000000000027E-2</v>
      </c>
      <c r="M63" s="29">
        <f t="shared" si="9"/>
        <v>0.16000000000000003</v>
      </c>
      <c r="N63" s="29">
        <f t="shared" si="9"/>
        <v>0.21999999999999997</v>
      </c>
      <c r="O63" s="29">
        <f t="shared" si="9"/>
        <v>5.0000000000000044E-2</v>
      </c>
      <c r="P63" s="29">
        <f t="shared" si="9"/>
        <v>3.0000000000000027E-2</v>
      </c>
      <c r="Q63" s="29">
        <f t="shared" si="9"/>
        <v>2.0000000000000018E-2</v>
      </c>
      <c r="R63" s="29">
        <f t="shared" si="9"/>
        <v>1.0000000000000009E-2</v>
      </c>
      <c r="S63" s="29">
        <f t="shared" si="9"/>
        <v>5.0000000000000044E-2</v>
      </c>
      <c r="T63" s="29">
        <f t="shared" si="9"/>
        <v>7.999999999999996E-2</v>
      </c>
      <c r="U63" s="29">
        <f t="shared" si="9"/>
        <v>5.0000000000000044E-2</v>
      </c>
      <c r="V63" s="29">
        <f t="shared" si="9"/>
        <v>4.0000000000000036E-2</v>
      </c>
      <c r="W63" s="29">
        <f t="shared" si="9"/>
        <v>3.0000000000000027E-2</v>
      </c>
      <c r="X63" s="29">
        <f t="shared" si="9"/>
        <v>3.0000000000000027E-2</v>
      </c>
      <c r="Y63" s="29">
        <f t="shared" si="9"/>
        <v>3.0000000000000027E-2</v>
      </c>
      <c r="Z63" s="29">
        <f t="shared" si="9"/>
        <v>6.9999999999999951E-2</v>
      </c>
      <c r="AA63" s="29">
        <f t="shared" si="9"/>
        <v>1.0000000000000009E-2</v>
      </c>
      <c r="AB63" s="29">
        <f t="shared" si="9"/>
        <v>0.24</v>
      </c>
      <c r="AC63" s="29">
        <f t="shared" si="9"/>
        <v>0.15000000000000002</v>
      </c>
      <c r="AD63" s="29">
        <f t="shared" si="9"/>
        <v>0.10999999999999999</v>
      </c>
      <c r="AE63" s="29">
        <f t="shared" si="9"/>
        <v>1.0000000000000009E-2</v>
      </c>
      <c r="AF63" s="29">
        <f t="shared" si="9"/>
        <v>3.0000000000000027E-2</v>
      </c>
      <c r="AG63" s="29">
        <f t="shared" si="9"/>
        <v>2.0000000000000018E-2</v>
      </c>
      <c r="AH63" s="29">
        <f t="shared" si="9"/>
        <v>3.0000000000000027E-2</v>
      </c>
      <c r="AI63" s="29">
        <f t="shared" si="9"/>
        <v>7.999999999999996E-2</v>
      </c>
      <c r="AJ63" s="29">
        <f t="shared" si="9"/>
        <v>7.999999999999996E-2</v>
      </c>
      <c r="AK63" s="29">
        <f t="shared" si="9"/>
        <v>3.0000000000000027E-2</v>
      </c>
      <c r="AL63" s="29">
        <f t="shared" si="9"/>
        <v>0.15000000000000002</v>
      </c>
      <c r="AM63" s="29">
        <f t="shared" si="9"/>
        <v>0.19999999999999996</v>
      </c>
      <c r="AN63" s="29">
        <f t="shared" si="9"/>
        <v>5.0000000000000044E-2</v>
      </c>
      <c r="AO63" s="29">
        <f t="shared" si="9"/>
        <v>5.0000000000000044E-2</v>
      </c>
      <c r="AP63" s="29">
        <f t="shared" si="9"/>
        <v>5.0000000000000044E-2</v>
      </c>
      <c r="AQ63" s="29">
        <f t="shared" si="9"/>
        <v>4.0000000000000036E-2</v>
      </c>
      <c r="AR63" s="29">
        <f t="shared" si="9"/>
        <v>1.0000000000000009E-2</v>
      </c>
      <c r="AS63" s="29">
        <f t="shared" si="9"/>
        <v>4.0000000000000036E-2</v>
      </c>
      <c r="AT63" s="29">
        <f t="shared" si="9"/>
        <v>0.24</v>
      </c>
      <c r="AU63" s="29">
        <f t="shared" si="9"/>
        <v>0.16000000000000003</v>
      </c>
      <c r="AV63" s="29">
        <f t="shared" si="9"/>
        <v>2.0000000000000018E-2</v>
      </c>
      <c r="AW63" s="29">
        <f t="shared" si="9"/>
        <v>6.0000000000000053E-2</v>
      </c>
      <c r="AX63" s="29">
        <f t="shared" si="9"/>
        <v>0.13</v>
      </c>
      <c r="AY63" s="29">
        <f t="shared" si="9"/>
        <v>0.13</v>
      </c>
      <c r="AZ63" s="35">
        <f t="shared" si="8"/>
        <v>8.340425531914894E-2</v>
      </c>
      <c r="BA63" s="36"/>
    </row>
    <row r="64" spans="1:53" ht="15.75" customHeight="1">
      <c r="A64" s="59">
        <v>30</v>
      </c>
      <c r="B64" s="60" t="s">
        <v>145</v>
      </c>
      <c r="C64" s="61" t="s">
        <v>76</v>
      </c>
      <c r="D64" s="61" t="s">
        <v>131</v>
      </c>
      <c r="E64" s="29">
        <f t="shared" si="9"/>
        <v>0.4</v>
      </c>
      <c r="F64" s="29">
        <f t="shared" si="9"/>
        <v>0.44999999999999996</v>
      </c>
      <c r="G64" s="29">
        <f t="shared" si="9"/>
        <v>2.0000000000000018E-2</v>
      </c>
      <c r="H64" s="29">
        <f t="shared" si="9"/>
        <v>1.0000000000000009E-2</v>
      </c>
      <c r="I64" s="29">
        <f t="shared" si="9"/>
        <v>2.0000000000000018E-2</v>
      </c>
      <c r="J64" s="29">
        <f t="shared" si="9"/>
        <v>0.10999999999999999</v>
      </c>
      <c r="K64" s="29">
        <f t="shared" si="9"/>
        <v>7.999999999999996E-2</v>
      </c>
      <c r="L64" s="29">
        <f t="shared" si="9"/>
        <v>8.9999999999999969E-2</v>
      </c>
      <c r="M64" s="29">
        <f t="shared" si="9"/>
        <v>0</v>
      </c>
      <c r="N64" s="29">
        <f t="shared" si="9"/>
        <v>0.29000000000000004</v>
      </c>
      <c r="O64" s="29">
        <f t="shared" si="9"/>
        <v>5.0000000000000044E-2</v>
      </c>
      <c r="P64" s="29">
        <f t="shared" si="9"/>
        <v>0</v>
      </c>
      <c r="Q64" s="29">
        <f t="shared" si="9"/>
        <v>0.64</v>
      </c>
      <c r="R64" s="29">
        <f t="shared" si="9"/>
        <v>6.9999999999999951E-2</v>
      </c>
      <c r="S64" s="29">
        <f t="shared" si="9"/>
        <v>0.18999999999999995</v>
      </c>
      <c r="T64" s="29">
        <f t="shared" si="9"/>
        <v>0.38</v>
      </c>
      <c r="U64" s="29">
        <f t="shared" si="9"/>
        <v>1.0000000000000009E-2</v>
      </c>
      <c r="V64" s="29">
        <f t="shared" si="9"/>
        <v>5.0000000000000044E-2</v>
      </c>
      <c r="W64" s="29">
        <f t="shared" si="9"/>
        <v>4.0000000000000036E-2</v>
      </c>
      <c r="X64" s="29">
        <f t="shared" si="9"/>
        <v>0.16000000000000003</v>
      </c>
      <c r="Y64" s="29">
        <f t="shared" si="9"/>
        <v>0.5</v>
      </c>
      <c r="Z64" s="29">
        <f t="shared" si="9"/>
        <v>5.0000000000000044E-2</v>
      </c>
      <c r="AA64" s="29">
        <f t="shared" si="9"/>
        <v>0.63</v>
      </c>
      <c r="AB64" s="29">
        <f t="shared" si="9"/>
        <v>0.52</v>
      </c>
      <c r="AC64" s="29">
        <f t="shared" si="9"/>
        <v>0.26</v>
      </c>
      <c r="AD64" s="29">
        <f t="shared" si="9"/>
        <v>0</v>
      </c>
      <c r="AE64" s="29">
        <f t="shared" si="9"/>
        <v>0</v>
      </c>
      <c r="AF64" s="29">
        <f t="shared" si="9"/>
        <v>6.0000000000000053E-2</v>
      </c>
      <c r="AG64" s="29">
        <f t="shared" si="9"/>
        <v>7.999999999999996E-2</v>
      </c>
      <c r="AH64" s="29">
        <f t="shared" si="9"/>
        <v>0</v>
      </c>
      <c r="AI64" s="29">
        <f t="shared" si="9"/>
        <v>0.43000000000000005</v>
      </c>
      <c r="AJ64" s="29">
        <f t="shared" si="9"/>
        <v>0.43000000000000005</v>
      </c>
      <c r="AK64" s="29">
        <f t="shared" si="9"/>
        <v>0</v>
      </c>
      <c r="AL64" s="29">
        <f t="shared" si="9"/>
        <v>3.0000000000000027E-2</v>
      </c>
      <c r="AM64" s="29">
        <f t="shared" si="9"/>
        <v>1.0000000000000009E-2</v>
      </c>
      <c r="AN64" s="29">
        <f t="shared" si="9"/>
        <v>0.14000000000000001</v>
      </c>
      <c r="AO64" s="29">
        <f t="shared" si="9"/>
        <v>7.999999999999996E-2</v>
      </c>
      <c r="AP64" s="29">
        <f t="shared" si="9"/>
        <v>0</v>
      </c>
      <c r="AQ64" s="29">
        <f t="shared" si="9"/>
        <v>2.0000000000000018E-2</v>
      </c>
      <c r="AR64" s="29">
        <f t="shared" si="9"/>
        <v>4.0000000000000036E-2</v>
      </c>
      <c r="AS64" s="29">
        <f t="shared" si="9"/>
        <v>6.9999999999999951E-2</v>
      </c>
      <c r="AT64" s="29">
        <f t="shared" si="9"/>
        <v>0.32999999999999996</v>
      </c>
      <c r="AU64" s="29">
        <f t="shared" si="9"/>
        <v>0.73</v>
      </c>
      <c r="AV64" s="29">
        <f t="shared" si="9"/>
        <v>7.999999999999996E-2</v>
      </c>
      <c r="AW64" s="29">
        <f t="shared" si="9"/>
        <v>2.0000000000000018E-2</v>
      </c>
      <c r="AX64" s="29">
        <f t="shared" si="9"/>
        <v>0</v>
      </c>
      <c r="AY64" s="29">
        <f t="shared" si="9"/>
        <v>0.31000000000000005</v>
      </c>
      <c r="AZ64" s="35">
        <f t="shared" si="8"/>
        <v>0.16765957446808508</v>
      </c>
      <c r="BA64" s="36"/>
    </row>
    <row r="65" spans="1:53" ht="15.75" customHeight="1">
      <c r="A65" s="62"/>
      <c r="B65" s="63" t="s">
        <v>146</v>
      </c>
      <c r="C65" s="61"/>
      <c r="D65" s="61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2"/>
      <c r="BA65" s="36"/>
    </row>
    <row r="66" spans="1:53" ht="15.75" customHeight="1">
      <c r="A66" s="64"/>
      <c r="B66" s="65" t="s">
        <v>147</v>
      </c>
      <c r="C66" s="48"/>
      <c r="D66" s="4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66"/>
      <c r="BA66" s="36"/>
    </row>
    <row r="67" spans="1:53" ht="15.75" customHeight="1">
      <c r="A67" s="64">
        <v>1</v>
      </c>
      <c r="B67" s="67" t="s">
        <v>148</v>
      </c>
      <c r="C67" s="56" t="s">
        <v>58</v>
      </c>
      <c r="D67" s="18" t="s">
        <v>149</v>
      </c>
      <c r="E67" s="68">
        <v>0</v>
      </c>
      <c r="F67" s="68">
        <v>105.01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5.9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1.97</v>
      </c>
      <c r="AV67" s="68">
        <v>0</v>
      </c>
      <c r="AW67" s="68">
        <v>0</v>
      </c>
      <c r="AX67" s="68">
        <v>0</v>
      </c>
      <c r="AY67" s="68">
        <v>0</v>
      </c>
      <c r="AZ67" s="58">
        <f t="shared" ref="AZ67:AZ76" si="10">SUM(E67:AY67)</f>
        <v>112.88000000000001</v>
      </c>
      <c r="BA67" s="69"/>
    </row>
    <row r="68" spans="1:53" ht="15.75" customHeight="1">
      <c r="A68" s="64">
        <v>2</v>
      </c>
      <c r="B68" s="70" t="s">
        <v>150</v>
      </c>
      <c r="C68" s="56" t="s">
        <v>58</v>
      </c>
      <c r="D68" s="18" t="s">
        <v>149</v>
      </c>
      <c r="E68" s="68">
        <v>21.92</v>
      </c>
      <c r="F68" s="68">
        <v>0</v>
      </c>
      <c r="G68" s="68">
        <v>336.57</v>
      </c>
      <c r="H68" s="68">
        <v>28.06</v>
      </c>
      <c r="I68" s="68">
        <v>147.43</v>
      </c>
      <c r="J68" s="68">
        <v>94.06</v>
      </c>
      <c r="K68" s="68">
        <v>38.299999999999997</v>
      </c>
      <c r="L68" s="68">
        <v>32.39</v>
      </c>
      <c r="M68" s="68">
        <v>57.64</v>
      </c>
      <c r="N68" s="68">
        <v>101.12</v>
      </c>
      <c r="O68" s="68">
        <v>14.32</v>
      </c>
      <c r="P68" s="68">
        <v>24.36</v>
      </c>
      <c r="Q68" s="68">
        <v>134.9</v>
      </c>
      <c r="R68" s="68">
        <v>105.01</v>
      </c>
      <c r="S68" s="68">
        <v>257.7</v>
      </c>
      <c r="T68" s="68">
        <v>105.96</v>
      </c>
      <c r="U68" s="68">
        <v>55.47</v>
      </c>
      <c r="V68" s="68">
        <v>87.2</v>
      </c>
      <c r="W68" s="68">
        <v>45.42</v>
      </c>
      <c r="X68" s="68">
        <v>143.58000000000001</v>
      </c>
      <c r="Y68" s="68">
        <v>29.53</v>
      </c>
      <c r="Z68" s="68">
        <v>183.36</v>
      </c>
      <c r="AA68" s="68">
        <v>78.56</v>
      </c>
      <c r="AB68" s="68">
        <v>91.72</v>
      </c>
      <c r="AC68" s="68">
        <v>43.39</v>
      </c>
      <c r="AD68" s="68">
        <v>1.47</v>
      </c>
      <c r="AE68" s="68">
        <v>6.46</v>
      </c>
      <c r="AF68" s="68">
        <v>141.96</v>
      </c>
      <c r="AG68" s="68">
        <v>77.61</v>
      </c>
      <c r="AH68" s="68">
        <v>295.75</v>
      </c>
      <c r="AI68" s="68">
        <v>127.83</v>
      </c>
      <c r="AJ68" s="68">
        <v>127.83</v>
      </c>
      <c r="AK68" s="68">
        <v>295.75</v>
      </c>
      <c r="AL68" s="68">
        <v>148.62</v>
      </c>
      <c r="AM68" s="68">
        <v>197.82</v>
      </c>
      <c r="AN68" s="68">
        <v>80.14</v>
      </c>
      <c r="AO68" s="68">
        <v>415.53</v>
      </c>
      <c r="AP68" s="68">
        <v>91.67</v>
      </c>
      <c r="AQ68" s="68">
        <v>256.10000000000002</v>
      </c>
      <c r="AR68" s="68">
        <v>150.36000000000001</v>
      </c>
      <c r="AS68" s="68">
        <v>48.77</v>
      </c>
      <c r="AT68" s="68">
        <v>92.54</v>
      </c>
      <c r="AU68" s="68">
        <v>98.57</v>
      </c>
      <c r="AV68" s="68">
        <v>148.62</v>
      </c>
      <c r="AW68" s="68">
        <v>58.76</v>
      </c>
      <c r="AX68" s="68">
        <v>83.9</v>
      </c>
      <c r="AY68" s="68">
        <v>82.11</v>
      </c>
      <c r="AZ68" s="58">
        <f t="shared" si="10"/>
        <v>5286.1399999999994</v>
      </c>
      <c r="BA68" s="69"/>
    </row>
    <row r="69" spans="1:53" ht="15.75" customHeight="1">
      <c r="A69" s="64">
        <v>3</v>
      </c>
      <c r="B69" s="70" t="s">
        <v>151</v>
      </c>
      <c r="C69" s="56" t="s">
        <v>58</v>
      </c>
      <c r="D69" s="18" t="s">
        <v>152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1.34</v>
      </c>
      <c r="N69" s="68">
        <v>0.34</v>
      </c>
      <c r="O69" s="68">
        <v>0</v>
      </c>
      <c r="P69" s="68">
        <v>0</v>
      </c>
      <c r="Q69" s="68">
        <v>0</v>
      </c>
      <c r="R69" s="68">
        <v>0</v>
      </c>
      <c r="S69" s="68">
        <v>130.99</v>
      </c>
      <c r="T69" s="68">
        <v>0</v>
      </c>
      <c r="U69" s="68">
        <v>0</v>
      </c>
      <c r="V69" s="68">
        <v>2.38</v>
      </c>
      <c r="W69" s="68">
        <v>11.66</v>
      </c>
      <c r="X69" s="68">
        <v>0</v>
      </c>
      <c r="Y69" s="68">
        <v>0</v>
      </c>
      <c r="Z69" s="68">
        <v>0</v>
      </c>
      <c r="AA69" s="68">
        <v>15.07</v>
      </c>
      <c r="AB69" s="68">
        <v>0</v>
      </c>
      <c r="AC69" s="68">
        <v>0</v>
      </c>
      <c r="AD69" s="68">
        <v>99</v>
      </c>
      <c r="AE69" s="68">
        <v>0</v>
      </c>
      <c r="AF69" s="68">
        <v>0</v>
      </c>
      <c r="AG69" s="68">
        <v>7.17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17.3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50.2</v>
      </c>
      <c r="AT69" s="68">
        <v>0.71</v>
      </c>
      <c r="AU69" s="68">
        <v>35.17</v>
      </c>
      <c r="AV69" s="68">
        <v>0</v>
      </c>
      <c r="AW69" s="68">
        <v>5.2</v>
      </c>
      <c r="AX69" s="68">
        <v>0</v>
      </c>
      <c r="AY69" s="68">
        <v>0</v>
      </c>
      <c r="AZ69" s="58">
        <f t="shared" si="10"/>
        <v>376.53</v>
      </c>
      <c r="BA69" s="69"/>
    </row>
    <row r="70" spans="1:53" ht="15.75" customHeight="1">
      <c r="A70" s="64">
        <v>4</v>
      </c>
      <c r="B70" s="70" t="s">
        <v>153</v>
      </c>
      <c r="C70" s="56" t="s">
        <v>58</v>
      </c>
      <c r="D70" s="18" t="s">
        <v>154</v>
      </c>
      <c r="E70" s="68">
        <v>48.42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0.9</v>
      </c>
      <c r="N70" s="68">
        <v>0</v>
      </c>
      <c r="O70" s="68">
        <v>0</v>
      </c>
      <c r="P70" s="68">
        <v>0</v>
      </c>
      <c r="Q70" s="68">
        <v>1.0900000000000001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17.239999999999998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0.63</v>
      </c>
      <c r="AR70" s="68">
        <v>0</v>
      </c>
      <c r="AS70" s="68">
        <v>0</v>
      </c>
      <c r="AT70" s="68">
        <v>0</v>
      </c>
      <c r="AU70" s="68">
        <v>0.8</v>
      </c>
      <c r="AV70" s="68">
        <v>0</v>
      </c>
      <c r="AW70" s="68">
        <v>0</v>
      </c>
      <c r="AX70" s="68">
        <v>0</v>
      </c>
      <c r="AY70" s="68">
        <v>0</v>
      </c>
      <c r="AZ70" s="58">
        <f t="shared" si="10"/>
        <v>69.08</v>
      </c>
      <c r="BA70" s="69"/>
    </row>
    <row r="71" spans="1:53" ht="15.75" customHeight="1">
      <c r="A71" s="64">
        <v>5</v>
      </c>
      <c r="B71" s="70" t="s">
        <v>155</v>
      </c>
      <c r="C71" s="56" t="s">
        <v>58</v>
      </c>
      <c r="D71" s="18" t="s">
        <v>152</v>
      </c>
      <c r="E71" s="68">
        <v>0</v>
      </c>
      <c r="F71" s="68">
        <v>47.74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0.5</v>
      </c>
      <c r="N71" s="68">
        <v>0</v>
      </c>
      <c r="O71" s="68">
        <v>0</v>
      </c>
      <c r="P71" s="68">
        <v>0</v>
      </c>
      <c r="Q71" s="68">
        <v>1.8</v>
      </c>
      <c r="R71" s="68">
        <v>0</v>
      </c>
      <c r="S71" s="68">
        <v>0</v>
      </c>
      <c r="T71" s="68">
        <v>0</v>
      </c>
      <c r="U71" s="68">
        <v>0</v>
      </c>
      <c r="V71" s="68">
        <v>1.06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0.5</v>
      </c>
      <c r="AE71" s="68">
        <v>0</v>
      </c>
      <c r="AF71" s="68">
        <v>4.7699999999999996</v>
      </c>
      <c r="AG71" s="68">
        <v>7.15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1.07</v>
      </c>
      <c r="AT71" s="68">
        <v>0.53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58">
        <f t="shared" si="10"/>
        <v>65.12</v>
      </c>
      <c r="BA71" s="69"/>
    </row>
    <row r="72" spans="1:53" ht="15.75" customHeight="1">
      <c r="A72" s="64">
        <v>6</v>
      </c>
      <c r="B72" s="70" t="s">
        <v>156</v>
      </c>
      <c r="C72" s="56" t="s">
        <v>58</v>
      </c>
      <c r="D72" s="18" t="s">
        <v>157</v>
      </c>
      <c r="E72" s="68">
        <v>0</v>
      </c>
      <c r="F72" s="68">
        <v>4.4400000000000004</v>
      </c>
      <c r="G72" s="68">
        <v>52.42</v>
      </c>
      <c r="H72" s="68">
        <v>0</v>
      </c>
      <c r="I72" s="68">
        <v>0</v>
      </c>
      <c r="J72" s="68">
        <v>5.86</v>
      </c>
      <c r="K72" s="68">
        <v>5.91</v>
      </c>
      <c r="L72" s="68">
        <v>0.85</v>
      </c>
      <c r="M72" s="68">
        <v>0</v>
      </c>
      <c r="N72" s="68">
        <v>5</v>
      </c>
      <c r="O72" s="68">
        <v>1.05</v>
      </c>
      <c r="P72" s="68">
        <v>0</v>
      </c>
      <c r="Q72" s="68">
        <v>0</v>
      </c>
      <c r="R72" s="68">
        <v>2.27</v>
      </c>
      <c r="S72" s="68">
        <v>13.27</v>
      </c>
      <c r="T72" s="68">
        <v>1.58</v>
      </c>
      <c r="U72" s="68">
        <v>2</v>
      </c>
      <c r="V72" s="68">
        <v>11</v>
      </c>
      <c r="W72" s="68">
        <v>4.66</v>
      </c>
      <c r="X72" s="68">
        <v>1.61</v>
      </c>
      <c r="Y72" s="68">
        <v>0</v>
      </c>
      <c r="Z72" s="68">
        <v>4.7</v>
      </c>
      <c r="AA72" s="68">
        <v>10.5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2.2599999999999998</v>
      </c>
      <c r="AH72" s="68">
        <v>0</v>
      </c>
      <c r="AI72" s="68">
        <v>2.08</v>
      </c>
      <c r="AJ72" s="68">
        <v>2.08</v>
      </c>
      <c r="AK72" s="68">
        <v>0</v>
      </c>
      <c r="AL72" s="68">
        <v>2.39</v>
      </c>
      <c r="AM72" s="68">
        <v>9.4</v>
      </c>
      <c r="AN72" s="68">
        <v>3.22</v>
      </c>
      <c r="AO72" s="68">
        <v>0</v>
      </c>
      <c r="AP72" s="68">
        <v>7.62</v>
      </c>
      <c r="AQ72" s="68">
        <v>1.0900000000000001</v>
      </c>
      <c r="AR72" s="68">
        <v>1.5</v>
      </c>
      <c r="AS72" s="68">
        <v>3.93</v>
      </c>
      <c r="AT72" s="68">
        <v>4.3600000000000003</v>
      </c>
      <c r="AU72" s="68">
        <v>17.25</v>
      </c>
      <c r="AV72" s="68">
        <v>2.39</v>
      </c>
      <c r="AW72" s="68">
        <v>20.82</v>
      </c>
      <c r="AX72" s="68">
        <v>0.56000000000000005</v>
      </c>
      <c r="AY72" s="68">
        <v>0</v>
      </c>
      <c r="AZ72" s="58">
        <f t="shared" si="10"/>
        <v>208.07</v>
      </c>
      <c r="BA72" s="69"/>
    </row>
    <row r="73" spans="1:53" ht="15.75" customHeight="1">
      <c r="A73" s="64">
        <v>7</v>
      </c>
      <c r="B73" s="70" t="s">
        <v>158</v>
      </c>
      <c r="C73" s="56" t="s">
        <v>58</v>
      </c>
      <c r="D73" s="18" t="s">
        <v>159</v>
      </c>
      <c r="E73" s="68">
        <v>35.96</v>
      </c>
      <c r="F73" s="68">
        <v>194.82</v>
      </c>
      <c r="G73" s="68">
        <v>18.52</v>
      </c>
      <c r="H73" s="68">
        <v>0</v>
      </c>
      <c r="I73" s="68">
        <v>32.24</v>
      </c>
      <c r="J73" s="68">
        <v>0</v>
      </c>
      <c r="K73" s="68">
        <v>40</v>
      </c>
      <c r="L73" s="68">
        <v>59.96</v>
      </c>
      <c r="M73" s="68">
        <v>8.09</v>
      </c>
      <c r="N73" s="68">
        <v>0</v>
      </c>
      <c r="O73" s="68">
        <v>76.61</v>
      </c>
      <c r="P73" s="68">
        <v>0</v>
      </c>
      <c r="Q73" s="68">
        <v>0</v>
      </c>
      <c r="R73" s="68">
        <v>10.02</v>
      </c>
      <c r="S73" s="68">
        <v>0.77</v>
      </c>
      <c r="T73" s="68">
        <v>0</v>
      </c>
      <c r="U73" s="68">
        <v>0</v>
      </c>
      <c r="V73" s="68">
        <v>4.03</v>
      </c>
      <c r="W73" s="68">
        <v>1.94</v>
      </c>
      <c r="X73" s="68">
        <v>60.85</v>
      </c>
      <c r="Y73" s="68">
        <v>2.4300000000000002</v>
      </c>
      <c r="Z73" s="68">
        <v>60</v>
      </c>
      <c r="AA73" s="68">
        <v>12.54</v>
      </c>
      <c r="AB73" s="68">
        <v>0</v>
      </c>
      <c r="AC73" s="68">
        <v>0</v>
      </c>
      <c r="AD73" s="68">
        <v>24.97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17.45</v>
      </c>
      <c r="AM73" s="68">
        <v>102.22</v>
      </c>
      <c r="AN73" s="68">
        <v>0</v>
      </c>
      <c r="AO73" s="68">
        <v>10.14</v>
      </c>
      <c r="AP73" s="68">
        <v>0</v>
      </c>
      <c r="AQ73" s="68">
        <v>40.54</v>
      </c>
      <c r="AR73" s="68">
        <v>0</v>
      </c>
      <c r="AS73" s="68">
        <v>6.01</v>
      </c>
      <c r="AT73" s="68">
        <v>0</v>
      </c>
      <c r="AU73" s="68">
        <v>0</v>
      </c>
      <c r="AV73" s="68">
        <v>17.45</v>
      </c>
      <c r="AW73" s="68">
        <v>168.47</v>
      </c>
      <c r="AX73" s="68">
        <v>0</v>
      </c>
      <c r="AY73" s="68">
        <v>0</v>
      </c>
      <c r="AZ73" s="58">
        <f t="shared" si="10"/>
        <v>1006.03</v>
      </c>
      <c r="BA73" s="69"/>
    </row>
    <row r="74" spans="1:53" ht="15.75" customHeight="1">
      <c r="A74" s="64">
        <v>8</v>
      </c>
      <c r="B74" s="70" t="s">
        <v>160</v>
      </c>
      <c r="C74" s="56" t="s">
        <v>58</v>
      </c>
      <c r="D74" s="18" t="s">
        <v>159</v>
      </c>
      <c r="E74" s="68">
        <v>12.47</v>
      </c>
      <c r="F74" s="68">
        <v>254.32</v>
      </c>
      <c r="G74" s="68">
        <v>72.81</v>
      </c>
      <c r="H74" s="68">
        <v>18.11</v>
      </c>
      <c r="I74" s="68">
        <v>19.59</v>
      </c>
      <c r="J74" s="68">
        <v>137.41</v>
      </c>
      <c r="K74" s="68">
        <v>251.31</v>
      </c>
      <c r="L74" s="68">
        <v>106.45</v>
      </c>
      <c r="M74" s="68">
        <v>171.66</v>
      </c>
      <c r="N74" s="68">
        <v>8.58</v>
      </c>
      <c r="O74" s="68">
        <v>157.81</v>
      </c>
      <c r="P74" s="68">
        <v>5.29</v>
      </c>
      <c r="Q74" s="68">
        <v>267.5</v>
      </c>
      <c r="R74" s="68">
        <v>17.43</v>
      </c>
      <c r="S74" s="68">
        <v>343.32</v>
      </c>
      <c r="T74" s="68">
        <v>79.78</v>
      </c>
      <c r="U74" s="68">
        <v>11.41</v>
      </c>
      <c r="V74" s="68">
        <v>104.05</v>
      </c>
      <c r="W74" s="68">
        <v>114.48</v>
      </c>
      <c r="X74" s="68">
        <v>232.16</v>
      </c>
      <c r="Y74" s="68">
        <v>72.5</v>
      </c>
      <c r="Z74" s="68">
        <v>165.42</v>
      </c>
      <c r="AA74" s="68">
        <v>7.77</v>
      </c>
      <c r="AB74" s="68">
        <v>392.44</v>
      </c>
      <c r="AC74" s="68">
        <v>4.8</v>
      </c>
      <c r="AD74" s="68">
        <v>43.53</v>
      </c>
      <c r="AE74" s="68">
        <v>19.649999999999999</v>
      </c>
      <c r="AF74" s="68">
        <v>280.70999999999998</v>
      </c>
      <c r="AG74" s="68">
        <v>222.19</v>
      </c>
      <c r="AH74" s="68">
        <v>423.78</v>
      </c>
      <c r="AI74" s="68">
        <v>74</v>
      </c>
      <c r="AJ74" s="68">
        <v>74</v>
      </c>
      <c r="AK74" s="68">
        <v>423.78</v>
      </c>
      <c r="AL74" s="68">
        <v>116.02</v>
      </c>
      <c r="AM74" s="68">
        <v>347.94</v>
      </c>
      <c r="AN74" s="68">
        <v>251.16</v>
      </c>
      <c r="AO74" s="68">
        <v>84.52</v>
      </c>
      <c r="AP74" s="68">
        <v>71.78</v>
      </c>
      <c r="AQ74" s="68">
        <v>242.15</v>
      </c>
      <c r="AR74" s="68">
        <v>137.13</v>
      </c>
      <c r="AS74" s="68">
        <v>23.2</v>
      </c>
      <c r="AT74" s="68">
        <v>68.81</v>
      </c>
      <c r="AU74" s="68">
        <v>163.53</v>
      </c>
      <c r="AV74" s="68">
        <v>116.02</v>
      </c>
      <c r="AW74" s="68">
        <v>305.57</v>
      </c>
      <c r="AX74" s="68">
        <v>123.6</v>
      </c>
      <c r="AY74" s="68">
        <v>74.069999999999993</v>
      </c>
      <c r="AZ74" s="58">
        <f t="shared" si="10"/>
        <v>6716.01</v>
      </c>
      <c r="BA74" s="69"/>
    </row>
    <row r="75" spans="1:53" ht="15.75" customHeight="1">
      <c r="A75" s="64">
        <v>9</v>
      </c>
      <c r="B75" s="70" t="s">
        <v>161</v>
      </c>
      <c r="C75" s="56" t="s">
        <v>58</v>
      </c>
      <c r="D75" s="18" t="s">
        <v>159</v>
      </c>
      <c r="E75" s="68">
        <v>49.81</v>
      </c>
      <c r="F75" s="68">
        <v>103.83</v>
      </c>
      <c r="G75" s="68">
        <v>433.81</v>
      </c>
      <c r="H75" s="68">
        <v>41.17</v>
      </c>
      <c r="I75" s="68">
        <v>144.6</v>
      </c>
      <c r="J75" s="68">
        <v>101.82</v>
      </c>
      <c r="K75" s="68">
        <v>142</v>
      </c>
      <c r="L75" s="68">
        <v>108.31</v>
      </c>
      <c r="M75" s="68">
        <v>72.91</v>
      </c>
      <c r="N75" s="68">
        <v>110.94</v>
      </c>
      <c r="O75" s="68">
        <v>54.6</v>
      </c>
      <c r="P75" s="68">
        <v>29.52</v>
      </c>
      <c r="Q75" s="68">
        <v>86.57</v>
      </c>
      <c r="R75" s="68">
        <v>99.1</v>
      </c>
      <c r="S75" s="68">
        <v>759.4</v>
      </c>
      <c r="T75" s="68">
        <v>60.11</v>
      </c>
      <c r="U75" s="68">
        <v>36</v>
      </c>
      <c r="V75" s="68">
        <v>290.24</v>
      </c>
      <c r="W75" s="68">
        <v>207.5</v>
      </c>
      <c r="X75" s="68">
        <v>117.21</v>
      </c>
      <c r="Y75" s="68">
        <v>23.64</v>
      </c>
      <c r="Z75" s="68">
        <v>85.67</v>
      </c>
      <c r="AA75" s="68">
        <v>108.26</v>
      </c>
      <c r="AB75" s="68">
        <v>81.25</v>
      </c>
      <c r="AC75" s="68">
        <v>21.01</v>
      </c>
      <c r="AD75" s="68">
        <v>49.82</v>
      </c>
      <c r="AE75" s="68">
        <v>28.04</v>
      </c>
      <c r="AF75" s="68">
        <v>109.48</v>
      </c>
      <c r="AG75" s="68">
        <v>123.85</v>
      </c>
      <c r="AH75" s="68">
        <v>219.32</v>
      </c>
      <c r="AI75" s="68">
        <v>99.97</v>
      </c>
      <c r="AJ75" s="68">
        <v>99.97</v>
      </c>
      <c r="AK75" s="68">
        <v>219.32</v>
      </c>
      <c r="AL75" s="68">
        <v>294.20999999999998</v>
      </c>
      <c r="AM75" s="68">
        <v>286.72000000000003</v>
      </c>
      <c r="AN75" s="68">
        <v>93.51</v>
      </c>
      <c r="AO75" s="68">
        <v>79.92</v>
      </c>
      <c r="AP75" s="68">
        <v>111.56</v>
      </c>
      <c r="AQ75" s="68">
        <v>126.61</v>
      </c>
      <c r="AR75" s="68">
        <v>71.709999999999994</v>
      </c>
      <c r="AS75" s="68">
        <v>176.02</v>
      </c>
      <c r="AT75" s="68">
        <v>118.41</v>
      </c>
      <c r="AU75" s="68">
        <v>110.03</v>
      </c>
      <c r="AV75" s="68">
        <v>294.20999999999998</v>
      </c>
      <c r="AW75" s="68">
        <v>414.24</v>
      </c>
      <c r="AX75" s="68">
        <v>51.01</v>
      </c>
      <c r="AY75" s="68">
        <v>64.13</v>
      </c>
      <c r="AZ75" s="58">
        <f t="shared" si="10"/>
        <v>6611.3400000000011</v>
      </c>
      <c r="BA75" s="69"/>
    </row>
    <row r="76" spans="1:53" ht="15.75" customHeight="1">
      <c r="A76" s="64">
        <v>10</v>
      </c>
      <c r="B76" s="70" t="s">
        <v>162</v>
      </c>
      <c r="C76" s="56" t="s">
        <v>58</v>
      </c>
      <c r="D76" s="18" t="s">
        <v>163</v>
      </c>
      <c r="E76" s="68">
        <v>109.52</v>
      </c>
      <c r="F76" s="68">
        <v>0</v>
      </c>
      <c r="G76" s="68">
        <v>644.69000000000005</v>
      </c>
      <c r="H76" s="68">
        <v>80.3</v>
      </c>
      <c r="I76" s="68">
        <v>434.39</v>
      </c>
      <c r="J76" s="71">
        <v>135.72</v>
      </c>
      <c r="K76" s="68">
        <v>206.92</v>
      </c>
      <c r="L76" s="68">
        <v>127.44</v>
      </c>
      <c r="M76" s="68">
        <v>144.83000000000001</v>
      </c>
      <c r="N76" s="68">
        <v>204.77</v>
      </c>
      <c r="O76" s="68">
        <v>126.81</v>
      </c>
      <c r="P76" s="68">
        <v>91.3</v>
      </c>
      <c r="Q76" s="68">
        <v>343.77</v>
      </c>
      <c r="R76" s="68">
        <v>136.47</v>
      </c>
      <c r="S76" s="68">
        <v>710.28</v>
      </c>
      <c r="T76" s="68">
        <v>149.68</v>
      </c>
      <c r="U76" s="68">
        <v>44.18</v>
      </c>
      <c r="V76" s="68">
        <v>129.11000000000001</v>
      </c>
      <c r="W76" s="68">
        <v>194.75</v>
      </c>
      <c r="X76" s="68">
        <v>115.5</v>
      </c>
      <c r="Y76" s="68">
        <v>107.14</v>
      </c>
      <c r="Z76" s="68">
        <v>226.16</v>
      </c>
      <c r="AA76" s="68">
        <v>147.13</v>
      </c>
      <c r="AB76" s="68">
        <v>223.78</v>
      </c>
      <c r="AC76" s="68">
        <v>86</v>
      </c>
      <c r="AD76" s="68">
        <v>256.56</v>
      </c>
      <c r="AE76" s="68">
        <v>30.22</v>
      </c>
      <c r="AF76" s="68">
        <v>204.53</v>
      </c>
      <c r="AG76" s="68">
        <v>181.27</v>
      </c>
      <c r="AH76" s="68">
        <v>301.25</v>
      </c>
      <c r="AI76" s="68">
        <v>346.53</v>
      </c>
      <c r="AJ76" s="68">
        <v>346.53</v>
      </c>
      <c r="AK76" s="68">
        <v>301.25</v>
      </c>
      <c r="AL76" s="68">
        <v>309.12</v>
      </c>
      <c r="AM76" s="68">
        <v>270.37</v>
      </c>
      <c r="AN76" s="68">
        <v>295.92</v>
      </c>
      <c r="AO76" s="68">
        <v>205.48</v>
      </c>
      <c r="AP76" s="68">
        <v>136.47999999999999</v>
      </c>
      <c r="AQ76" s="71">
        <v>298.92</v>
      </c>
      <c r="AR76" s="68">
        <v>98.2</v>
      </c>
      <c r="AS76" s="68">
        <v>119.2</v>
      </c>
      <c r="AT76" s="68">
        <v>295.54000000000002</v>
      </c>
      <c r="AU76" s="68">
        <v>200.51</v>
      </c>
      <c r="AV76" s="68">
        <v>309.12</v>
      </c>
      <c r="AW76" s="68">
        <v>613.13</v>
      </c>
      <c r="AX76" s="68">
        <v>130.32</v>
      </c>
      <c r="AY76" s="68">
        <v>99.12</v>
      </c>
      <c r="AZ76" s="58">
        <f t="shared" si="10"/>
        <v>10270.210000000003</v>
      </c>
      <c r="BA76" s="69"/>
    </row>
    <row r="77" spans="1:53" ht="15.75" customHeight="1">
      <c r="A77" s="64"/>
      <c r="B77" s="65" t="s">
        <v>164</v>
      </c>
      <c r="C77" s="56"/>
      <c r="D77" s="18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66"/>
      <c r="BA77" s="73"/>
    </row>
    <row r="78" spans="1:53" ht="15.75" customHeight="1">
      <c r="A78" s="64">
        <v>11</v>
      </c>
      <c r="B78" s="67" t="s">
        <v>165</v>
      </c>
      <c r="C78" s="56" t="s">
        <v>58</v>
      </c>
      <c r="D78" s="18" t="s">
        <v>149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2.36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0.78800000000000003</v>
      </c>
      <c r="AV78" s="68">
        <v>0</v>
      </c>
      <c r="AW78" s="68">
        <v>0</v>
      </c>
      <c r="AX78" s="72">
        <v>0</v>
      </c>
      <c r="AY78" s="68">
        <v>0</v>
      </c>
      <c r="AZ78" s="58">
        <f t="shared" ref="AZ78:AZ87" si="11">SUM(E78:AY78)</f>
        <v>3.1479999999999997</v>
      </c>
      <c r="BA78" s="69"/>
    </row>
    <row r="79" spans="1:53" ht="15.75" customHeight="1">
      <c r="A79" s="64">
        <v>12</v>
      </c>
      <c r="B79" s="70" t="s">
        <v>166</v>
      </c>
      <c r="C79" s="56" t="s">
        <v>58</v>
      </c>
      <c r="D79" s="18" t="s">
        <v>149</v>
      </c>
      <c r="E79" s="68">
        <v>10.96</v>
      </c>
      <c r="F79" s="68">
        <v>0</v>
      </c>
      <c r="G79" s="68">
        <v>39.72</v>
      </c>
      <c r="H79" s="68">
        <v>14.03</v>
      </c>
      <c r="I79" s="68">
        <v>73.72</v>
      </c>
      <c r="J79" s="68">
        <v>47.03</v>
      </c>
      <c r="K79" s="68">
        <v>19.149999999999999</v>
      </c>
      <c r="L79" s="68">
        <v>3.89</v>
      </c>
      <c r="M79" s="68">
        <v>6.92</v>
      </c>
      <c r="N79" s="68">
        <v>12.13</v>
      </c>
      <c r="O79" s="68">
        <v>1.72</v>
      </c>
      <c r="P79" s="68">
        <v>2.92</v>
      </c>
      <c r="Q79" s="68">
        <v>16.190000000000001</v>
      </c>
      <c r="R79" s="68">
        <v>8.82</v>
      </c>
      <c r="S79" s="68">
        <v>128.85</v>
      </c>
      <c r="T79" s="68">
        <v>7.08</v>
      </c>
      <c r="U79" s="68">
        <v>6.66</v>
      </c>
      <c r="V79" s="68">
        <v>10.46</v>
      </c>
      <c r="W79" s="68">
        <v>5.45</v>
      </c>
      <c r="X79" s="68">
        <v>17.23</v>
      </c>
      <c r="Y79" s="68">
        <v>3.54</v>
      </c>
      <c r="Z79" s="68">
        <v>22</v>
      </c>
      <c r="AA79" s="68">
        <v>9.43</v>
      </c>
      <c r="AB79" s="68">
        <v>11.01</v>
      </c>
      <c r="AC79" s="68">
        <v>5.21</v>
      </c>
      <c r="AD79" s="68">
        <v>-0.28999999999999998</v>
      </c>
      <c r="AE79" s="68">
        <v>0.78</v>
      </c>
      <c r="AF79" s="68">
        <v>70.98</v>
      </c>
      <c r="AG79" s="68">
        <v>38.81</v>
      </c>
      <c r="AH79" s="68">
        <v>34.9</v>
      </c>
      <c r="AI79" s="68">
        <v>63.92</v>
      </c>
      <c r="AJ79" s="68">
        <v>63.92</v>
      </c>
      <c r="AK79" s="68">
        <v>147.88</v>
      </c>
      <c r="AL79" s="68">
        <v>74.31</v>
      </c>
      <c r="AM79" s="68">
        <v>98.91</v>
      </c>
      <c r="AN79" s="68">
        <v>40.07</v>
      </c>
      <c r="AO79" s="68">
        <v>207.77</v>
      </c>
      <c r="AP79" s="68">
        <v>45.84</v>
      </c>
      <c r="AQ79" s="68">
        <v>15.37</v>
      </c>
      <c r="AR79" s="68">
        <v>75.180000000000007</v>
      </c>
      <c r="AS79" s="68">
        <v>24.39</v>
      </c>
      <c r="AT79" s="68">
        <v>46.27</v>
      </c>
      <c r="AU79" s="68">
        <v>49.29</v>
      </c>
      <c r="AV79" s="68">
        <v>74.31</v>
      </c>
      <c r="AW79" s="68">
        <v>29.38</v>
      </c>
      <c r="AX79" s="72">
        <v>5.03</v>
      </c>
      <c r="AY79" s="68">
        <v>4.93</v>
      </c>
      <c r="AZ79" s="58">
        <f t="shared" si="11"/>
        <v>1696.0699999999997</v>
      </c>
      <c r="BA79" s="69"/>
    </row>
    <row r="80" spans="1:53" ht="15.75" customHeight="1">
      <c r="A80" s="64">
        <v>13</v>
      </c>
      <c r="B80" s="70" t="s">
        <v>167</v>
      </c>
      <c r="C80" s="56" t="s">
        <v>58</v>
      </c>
      <c r="D80" s="18" t="s">
        <v>152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1.01</v>
      </c>
      <c r="N80" s="68">
        <v>0.26</v>
      </c>
      <c r="O80" s="68">
        <v>0</v>
      </c>
      <c r="P80" s="68">
        <v>0</v>
      </c>
      <c r="Q80" s="68">
        <v>0</v>
      </c>
      <c r="R80" s="68">
        <v>0</v>
      </c>
      <c r="S80" s="68">
        <v>98.24</v>
      </c>
      <c r="T80" s="68">
        <v>0</v>
      </c>
      <c r="U80" s="68">
        <v>0</v>
      </c>
      <c r="V80" s="68">
        <v>1.79</v>
      </c>
      <c r="W80" s="68">
        <v>8.75</v>
      </c>
      <c r="X80" s="68">
        <v>0</v>
      </c>
      <c r="Y80" s="68">
        <v>0</v>
      </c>
      <c r="Z80" s="68">
        <v>0</v>
      </c>
      <c r="AA80" s="68">
        <v>11.3</v>
      </c>
      <c r="AB80" s="68">
        <v>0</v>
      </c>
      <c r="AC80" s="68">
        <v>0</v>
      </c>
      <c r="AD80" s="68">
        <v>74.25</v>
      </c>
      <c r="AE80" s="68">
        <v>0</v>
      </c>
      <c r="AF80" s="68">
        <v>0</v>
      </c>
      <c r="AG80" s="68">
        <v>5.38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12.98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37.65</v>
      </c>
      <c r="AT80" s="68">
        <v>0.53</v>
      </c>
      <c r="AU80" s="68">
        <v>26.38</v>
      </c>
      <c r="AV80" s="68">
        <v>0</v>
      </c>
      <c r="AW80" s="68">
        <v>3.9</v>
      </c>
      <c r="AX80" s="72">
        <v>0</v>
      </c>
      <c r="AY80" s="68">
        <v>0</v>
      </c>
      <c r="AZ80" s="58">
        <f t="shared" si="11"/>
        <v>282.41999999999996</v>
      </c>
      <c r="BA80" s="69"/>
    </row>
    <row r="81" spans="1:53" ht="15.75" customHeight="1">
      <c r="A81" s="64">
        <v>14</v>
      </c>
      <c r="B81" s="70" t="s">
        <v>168</v>
      </c>
      <c r="C81" s="56" t="s">
        <v>58</v>
      </c>
      <c r="D81" s="18" t="s">
        <v>154</v>
      </c>
      <c r="E81" s="68">
        <v>36.32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0.68</v>
      </c>
      <c r="N81" s="68">
        <v>0</v>
      </c>
      <c r="O81" s="68">
        <v>0</v>
      </c>
      <c r="P81" s="68">
        <v>0</v>
      </c>
      <c r="Q81" s="68">
        <v>0.82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12.93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0.47</v>
      </c>
      <c r="AR81" s="68">
        <v>0</v>
      </c>
      <c r="AS81" s="68">
        <v>0</v>
      </c>
      <c r="AT81" s="68">
        <v>0</v>
      </c>
      <c r="AU81" s="68">
        <v>0.6</v>
      </c>
      <c r="AV81" s="68">
        <v>0</v>
      </c>
      <c r="AW81" s="68">
        <v>0</v>
      </c>
      <c r="AX81" s="72">
        <v>0</v>
      </c>
      <c r="AY81" s="68">
        <v>0</v>
      </c>
      <c r="AZ81" s="58">
        <f t="shared" si="11"/>
        <v>51.82</v>
      </c>
      <c r="BA81" s="69"/>
    </row>
    <row r="82" spans="1:53" ht="15.75" customHeight="1">
      <c r="A82" s="64">
        <v>15</v>
      </c>
      <c r="B82" s="70" t="s">
        <v>169</v>
      </c>
      <c r="C82" s="56" t="s">
        <v>58</v>
      </c>
      <c r="D82" s="18" t="s">
        <v>152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0.38</v>
      </c>
      <c r="N82" s="68">
        <v>0</v>
      </c>
      <c r="O82" s="68">
        <v>0</v>
      </c>
      <c r="P82" s="68">
        <v>0</v>
      </c>
      <c r="Q82" s="68">
        <v>1.35</v>
      </c>
      <c r="R82" s="68">
        <v>0</v>
      </c>
      <c r="S82" s="68">
        <v>0</v>
      </c>
      <c r="T82" s="68">
        <v>0</v>
      </c>
      <c r="U82" s="68">
        <v>0</v>
      </c>
      <c r="V82" s="68">
        <v>0.8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0.38</v>
      </c>
      <c r="AE82" s="68">
        <v>0</v>
      </c>
      <c r="AF82" s="68">
        <v>3.58</v>
      </c>
      <c r="AG82" s="68">
        <v>5.36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0.8</v>
      </c>
      <c r="AT82" s="68">
        <v>0.4</v>
      </c>
      <c r="AU82" s="68">
        <v>0</v>
      </c>
      <c r="AV82" s="68">
        <v>0</v>
      </c>
      <c r="AW82" s="68">
        <v>0</v>
      </c>
      <c r="AX82" s="72">
        <v>0</v>
      </c>
      <c r="AY82" s="68">
        <v>0</v>
      </c>
      <c r="AZ82" s="58">
        <f t="shared" si="11"/>
        <v>13.050000000000002</v>
      </c>
      <c r="BA82" s="69"/>
    </row>
    <row r="83" spans="1:53" ht="15.75" customHeight="1">
      <c r="A83" s="64">
        <v>16</v>
      </c>
      <c r="B83" s="70" t="s">
        <v>170</v>
      </c>
      <c r="C83" s="56" t="s">
        <v>58</v>
      </c>
      <c r="D83" s="18" t="s">
        <v>157</v>
      </c>
      <c r="E83" s="68">
        <v>0</v>
      </c>
      <c r="F83" s="68">
        <v>3.81</v>
      </c>
      <c r="G83" s="68">
        <v>39.32</v>
      </c>
      <c r="H83" s="68">
        <v>0</v>
      </c>
      <c r="I83" s="68">
        <v>0</v>
      </c>
      <c r="J83" s="68">
        <v>4.4000000000000004</v>
      </c>
      <c r="K83" s="68">
        <v>4.43</v>
      </c>
      <c r="L83" s="68">
        <v>0.64</v>
      </c>
      <c r="M83" s="68">
        <v>0</v>
      </c>
      <c r="N83" s="68">
        <v>3.75</v>
      </c>
      <c r="O83" s="68">
        <v>0.79</v>
      </c>
      <c r="P83" s="68">
        <v>0</v>
      </c>
      <c r="Q83" s="68">
        <v>0</v>
      </c>
      <c r="R83" s="68">
        <v>1.7</v>
      </c>
      <c r="S83" s="68">
        <v>9.9499999999999993</v>
      </c>
      <c r="T83" s="68">
        <v>1.19</v>
      </c>
      <c r="U83" s="68">
        <v>1.5</v>
      </c>
      <c r="V83" s="68">
        <v>8.25</v>
      </c>
      <c r="W83" s="68">
        <v>3.5</v>
      </c>
      <c r="X83" s="68">
        <v>1.21</v>
      </c>
      <c r="Y83" s="68">
        <v>0</v>
      </c>
      <c r="Z83" s="68">
        <v>3.53</v>
      </c>
      <c r="AA83" s="68">
        <v>7.88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1.7</v>
      </c>
      <c r="AH83" s="68">
        <v>0</v>
      </c>
      <c r="AI83" s="68">
        <v>1.56</v>
      </c>
      <c r="AJ83" s="68">
        <v>1.77</v>
      </c>
      <c r="AK83" s="68">
        <v>0</v>
      </c>
      <c r="AL83" s="68">
        <v>1.79</v>
      </c>
      <c r="AM83" s="68">
        <v>7.05</v>
      </c>
      <c r="AN83" s="68">
        <v>2.42</v>
      </c>
      <c r="AO83" s="68">
        <v>0</v>
      </c>
      <c r="AP83" s="68">
        <v>5.72</v>
      </c>
      <c r="AQ83" s="68">
        <v>0.82</v>
      </c>
      <c r="AR83" s="68">
        <v>1.1299999999999999</v>
      </c>
      <c r="AS83" s="68">
        <v>2.95</v>
      </c>
      <c r="AT83" s="68">
        <v>3.27</v>
      </c>
      <c r="AU83" s="68">
        <v>12.94</v>
      </c>
      <c r="AV83" s="68">
        <v>1.79</v>
      </c>
      <c r="AW83" s="68">
        <v>15.62</v>
      </c>
      <c r="AX83" s="72">
        <v>0.42</v>
      </c>
      <c r="AY83" s="68">
        <v>0</v>
      </c>
      <c r="AZ83" s="58">
        <f t="shared" si="11"/>
        <v>156.79999999999998</v>
      </c>
      <c r="BA83" s="69"/>
    </row>
    <row r="84" spans="1:53" ht="15.75" customHeight="1">
      <c r="A84" s="64">
        <v>17</v>
      </c>
      <c r="B84" s="70" t="s">
        <v>171</v>
      </c>
      <c r="C84" s="56" t="s">
        <v>58</v>
      </c>
      <c r="D84" s="18" t="s">
        <v>159</v>
      </c>
      <c r="E84" s="68">
        <v>8.99</v>
      </c>
      <c r="F84" s="68">
        <v>1.1100000000000001</v>
      </c>
      <c r="G84" s="68">
        <v>4.63</v>
      </c>
      <c r="H84" s="68">
        <v>0</v>
      </c>
      <c r="I84" s="68">
        <v>8.06</v>
      </c>
      <c r="J84" s="68">
        <v>0</v>
      </c>
      <c r="K84" s="68">
        <v>10</v>
      </c>
      <c r="L84" s="68">
        <v>14.99</v>
      </c>
      <c r="M84" s="68">
        <v>2.02</v>
      </c>
      <c r="N84" s="68">
        <v>0</v>
      </c>
      <c r="O84" s="68">
        <v>19.149999999999999</v>
      </c>
      <c r="P84" s="68">
        <v>0</v>
      </c>
      <c r="Q84" s="68">
        <v>0</v>
      </c>
      <c r="R84" s="68">
        <v>0.8</v>
      </c>
      <c r="S84" s="68">
        <v>0.05</v>
      </c>
      <c r="T84" s="68">
        <v>0</v>
      </c>
      <c r="U84" s="68">
        <v>0</v>
      </c>
      <c r="V84" s="68">
        <v>1.01</v>
      </c>
      <c r="W84" s="68">
        <v>0.49</v>
      </c>
      <c r="X84" s="68">
        <v>15.21</v>
      </c>
      <c r="Y84" s="68">
        <v>0.61</v>
      </c>
      <c r="Z84" s="68">
        <v>15</v>
      </c>
      <c r="AA84" s="68">
        <v>3.14</v>
      </c>
      <c r="AB84" s="68">
        <v>0</v>
      </c>
      <c r="AC84" s="68">
        <v>0</v>
      </c>
      <c r="AD84" s="68">
        <v>3.12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4.3600000000000003</v>
      </c>
      <c r="AM84" s="68">
        <v>25.56</v>
      </c>
      <c r="AN84" s="68">
        <v>0</v>
      </c>
      <c r="AO84" s="68">
        <v>2.54</v>
      </c>
      <c r="AP84" s="68">
        <v>0</v>
      </c>
      <c r="AQ84" s="68">
        <v>10.14</v>
      </c>
      <c r="AR84" s="68">
        <v>0</v>
      </c>
      <c r="AS84" s="68">
        <v>0.42</v>
      </c>
      <c r="AT84" s="68">
        <v>0</v>
      </c>
      <c r="AU84" s="68">
        <v>0</v>
      </c>
      <c r="AV84" s="68">
        <v>4.3600000000000003</v>
      </c>
      <c r="AW84" s="68">
        <v>42.12</v>
      </c>
      <c r="AX84" s="72">
        <v>0</v>
      </c>
      <c r="AY84" s="68">
        <v>0</v>
      </c>
      <c r="AZ84" s="58">
        <f t="shared" si="11"/>
        <v>197.87999999999997</v>
      </c>
      <c r="BA84" s="69"/>
    </row>
    <row r="85" spans="1:53" ht="15.75" customHeight="1">
      <c r="A85" s="64">
        <v>18</v>
      </c>
      <c r="B85" s="70" t="s">
        <v>172</v>
      </c>
      <c r="C85" s="56" t="s">
        <v>58</v>
      </c>
      <c r="D85" s="18" t="s">
        <v>159</v>
      </c>
      <c r="E85" s="68">
        <v>3.12</v>
      </c>
      <c r="F85" s="68">
        <v>48.71</v>
      </c>
      <c r="G85" s="68">
        <v>18.2</v>
      </c>
      <c r="H85" s="68">
        <v>4.53</v>
      </c>
      <c r="I85" s="68">
        <v>4.9000000000000004</v>
      </c>
      <c r="J85" s="68">
        <v>34.35</v>
      </c>
      <c r="K85" s="68">
        <v>62.83</v>
      </c>
      <c r="L85" s="68">
        <v>26.61</v>
      </c>
      <c r="M85" s="68">
        <v>42.92</v>
      </c>
      <c r="N85" s="68">
        <v>2.15</v>
      </c>
      <c r="O85" s="68">
        <v>39.450000000000003</v>
      </c>
      <c r="P85" s="68">
        <v>1.32</v>
      </c>
      <c r="Q85" s="68">
        <v>66.88</v>
      </c>
      <c r="R85" s="68">
        <v>1.39</v>
      </c>
      <c r="S85" s="68">
        <v>24.03</v>
      </c>
      <c r="T85" s="68">
        <v>3.19</v>
      </c>
      <c r="U85" s="68">
        <v>2.85</v>
      </c>
      <c r="V85" s="68">
        <v>26.01</v>
      </c>
      <c r="W85" s="68">
        <v>28.62</v>
      </c>
      <c r="X85" s="68">
        <v>58.04</v>
      </c>
      <c r="Y85" s="68">
        <v>18.13</v>
      </c>
      <c r="Z85" s="68">
        <v>41.36</v>
      </c>
      <c r="AA85" s="68">
        <v>1.94</v>
      </c>
      <c r="AB85" s="68">
        <v>98.11</v>
      </c>
      <c r="AC85" s="68">
        <v>1.2</v>
      </c>
      <c r="AD85" s="68">
        <v>21.77</v>
      </c>
      <c r="AE85" s="68">
        <v>4.91</v>
      </c>
      <c r="AF85" s="68">
        <v>70.180000000000007</v>
      </c>
      <c r="AG85" s="68">
        <v>55.55</v>
      </c>
      <c r="AH85" s="68">
        <v>29.82</v>
      </c>
      <c r="AI85" s="68">
        <v>2.2200000000000002</v>
      </c>
      <c r="AJ85" s="68">
        <v>18.5</v>
      </c>
      <c r="AK85" s="68">
        <v>29.66</v>
      </c>
      <c r="AL85" s="68">
        <v>29.01</v>
      </c>
      <c r="AM85" s="68">
        <v>86.99</v>
      </c>
      <c r="AN85" s="68">
        <v>62.79</v>
      </c>
      <c r="AO85" s="68">
        <v>21.13</v>
      </c>
      <c r="AP85" s="68">
        <v>5.0199999999999996</v>
      </c>
      <c r="AQ85" s="68">
        <v>60.54</v>
      </c>
      <c r="AR85" s="68">
        <v>9.6</v>
      </c>
      <c r="AS85" s="68">
        <v>1.62</v>
      </c>
      <c r="AT85" s="68">
        <v>17.2</v>
      </c>
      <c r="AU85" s="68">
        <v>40.880000000000003</v>
      </c>
      <c r="AV85" s="68">
        <v>29.01</v>
      </c>
      <c r="AW85" s="68">
        <v>76.39</v>
      </c>
      <c r="AX85" s="72">
        <v>30.9</v>
      </c>
      <c r="AY85" s="68">
        <v>18.52</v>
      </c>
      <c r="AZ85" s="58">
        <f t="shared" si="11"/>
        <v>1383.0500000000002</v>
      </c>
      <c r="BA85" s="69"/>
    </row>
    <row r="86" spans="1:53" ht="15.75" customHeight="1">
      <c r="A86" s="64">
        <v>19</v>
      </c>
      <c r="B86" s="70" t="s">
        <v>173</v>
      </c>
      <c r="C86" s="56" t="s">
        <v>58</v>
      </c>
      <c r="D86" s="18" t="s">
        <v>159</v>
      </c>
      <c r="E86" s="68">
        <v>12.45</v>
      </c>
      <c r="F86" s="68">
        <v>63.58</v>
      </c>
      <c r="G86" s="68">
        <v>108.45</v>
      </c>
      <c r="H86" s="68">
        <v>10.29</v>
      </c>
      <c r="I86" s="68">
        <v>36.15</v>
      </c>
      <c r="J86" s="68">
        <v>25.46</v>
      </c>
      <c r="K86" s="68">
        <v>35.5</v>
      </c>
      <c r="L86" s="68">
        <v>27.08</v>
      </c>
      <c r="M86" s="68">
        <v>18.23</v>
      </c>
      <c r="N86" s="68">
        <v>27.74</v>
      </c>
      <c r="O86" s="68">
        <v>13.65</v>
      </c>
      <c r="P86" s="68">
        <v>7.38</v>
      </c>
      <c r="Q86" s="68">
        <v>21.64</v>
      </c>
      <c r="R86" s="68">
        <v>7.93</v>
      </c>
      <c r="S86" s="68">
        <v>53.16</v>
      </c>
      <c r="T86" s="68">
        <v>2.4</v>
      </c>
      <c r="U86" s="68">
        <v>9</v>
      </c>
      <c r="V86" s="68">
        <v>72.56</v>
      </c>
      <c r="W86" s="68">
        <v>51.88</v>
      </c>
      <c r="X86" s="68">
        <v>29.3</v>
      </c>
      <c r="Y86" s="68">
        <v>5.91</v>
      </c>
      <c r="Z86" s="68">
        <v>21.42</v>
      </c>
      <c r="AA86" s="68">
        <v>27.07</v>
      </c>
      <c r="AB86" s="68">
        <v>20.309999999999999</v>
      </c>
      <c r="AC86" s="68">
        <v>5.25</v>
      </c>
      <c r="AD86" s="68">
        <v>6.23</v>
      </c>
      <c r="AE86" s="68">
        <v>7.01</v>
      </c>
      <c r="AF86" s="68">
        <v>27.37</v>
      </c>
      <c r="AG86" s="68">
        <v>30.96</v>
      </c>
      <c r="AH86" s="68">
        <v>15.44</v>
      </c>
      <c r="AI86" s="68">
        <v>3</v>
      </c>
      <c r="AJ86" s="68">
        <v>99.97</v>
      </c>
      <c r="AK86" s="68">
        <v>15.35</v>
      </c>
      <c r="AL86" s="68">
        <v>73.55</v>
      </c>
      <c r="AM86" s="68">
        <v>71.680000000000007</v>
      </c>
      <c r="AN86" s="68">
        <v>23.38</v>
      </c>
      <c r="AO86" s="68">
        <v>19.98</v>
      </c>
      <c r="AP86" s="68">
        <v>7.81</v>
      </c>
      <c r="AQ86" s="68">
        <v>31.65</v>
      </c>
      <c r="AR86" s="68">
        <v>5.0199999999999996</v>
      </c>
      <c r="AS86" s="68">
        <v>12.32</v>
      </c>
      <c r="AT86" s="68">
        <v>29.6</v>
      </c>
      <c r="AU86" s="68">
        <v>27.51</v>
      </c>
      <c r="AV86" s="68">
        <v>73.55</v>
      </c>
      <c r="AW86" s="68">
        <v>103.56</v>
      </c>
      <c r="AX86" s="72">
        <v>12.75</v>
      </c>
      <c r="AY86" s="68">
        <v>16.03</v>
      </c>
      <c r="AZ86" s="58">
        <f t="shared" si="11"/>
        <v>1427.5099999999998</v>
      </c>
      <c r="BA86" s="69"/>
    </row>
    <row r="87" spans="1:53" ht="15.75" customHeight="1">
      <c r="A87" s="64">
        <v>20</v>
      </c>
      <c r="B87" s="70" t="s">
        <v>174</v>
      </c>
      <c r="C87" s="56" t="s">
        <v>58</v>
      </c>
      <c r="D87" s="18" t="s">
        <v>163</v>
      </c>
      <c r="E87" s="68">
        <v>10.95</v>
      </c>
      <c r="F87" s="68">
        <v>0</v>
      </c>
      <c r="G87" s="68">
        <v>64.47</v>
      </c>
      <c r="H87" s="68">
        <v>8.0299999999999994</v>
      </c>
      <c r="I87" s="68">
        <v>43.44</v>
      </c>
      <c r="J87" s="68">
        <v>13.57</v>
      </c>
      <c r="K87" s="68">
        <v>20.69</v>
      </c>
      <c r="L87" s="68">
        <v>12.74</v>
      </c>
      <c r="M87" s="68">
        <v>14.48</v>
      </c>
      <c r="N87" s="68">
        <v>20.48</v>
      </c>
      <c r="O87" s="68">
        <v>12.68</v>
      </c>
      <c r="P87" s="68">
        <v>9.1300000000000008</v>
      </c>
      <c r="Q87" s="68">
        <v>34.380000000000003</v>
      </c>
      <c r="R87" s="68">
        <v>13.65</v>
      </c>
      <c r="S87" s="68">
        <v>71.03</v>
      </c>
      <c r="T87" s="68">
        <v>5.99</v>
      </c>
      <c r="U87" s="68">
        <v>4.42</v>
      </c>
      <c r="V87" s="68">
        <v>12.91</v>
      </c>
      <c r="W87" s="68">
        <v>19.48</v>
      </c>
      <c r="X87" s="68">
        <v>11.55</v>
      </c>
      <c r="Y87" s="68">
        <v>10.71</v>
      </c>
      <c r="Z87" s="68">
        <v>22.62</v>
      </c>
      <c r="AA87" s="68">
        <v>14.71</v>
      </c>
      <c r="AB87" s="68">
        <v>22.38</v>
      </c>
      <c r="AC87" s="68">
        <v>8.6</v>
      </c>
      <c r="AD87" s="68">
        <v>32.07</v>
      </c>
      <c r="AE87" s="68">
        <v>3.02</v>
      </c>
      <c r="AF87" s="68">
        <v>20.45</v>
      </c>
      <c r="AG87" s="68">
        <v>18.13</v>
      </c>
      <c r="AH87" s="68">
        <v>30.13</v>
      </c>
      <c r="AI87" s="68">
        <v>34.65</v>
      </c>
      <c r="AJ87" s="68">
        <v>86.63</v>
      </c>
      <c r="AK87" s="68">
        <v>30.13</v>
      </c>
      <c r="AL87" s="68">
        <v>30.91</v>
      </c>
      <c r="AM87" s="68">
        <v>27.04</v>
      </c>
      <c r="AN87" s="68">
        <v>29.59</v>
      </c>
      <c r="AO87" s="68">
        <v>20.55</v>
      </c>
      <c r="AP87" s="68">
        <v>13.65</v>
      </c>
      <c r="AQ87" s="68">
        <v>29.89</v>
      </c>
      <c r="AR87" s="68">
        <v>9.82</v>
      </c>
      <c r="AS87" s="68">
        <v>11.92</v>
      </c>
      <c r="AT87" s="68">
        <v>29.55</v>
      </c>
      <c r="AU87" s="68">
        <v>20.05</v>
      </c>
      <c r="AV87" s="68">
        <v>30.91</v>
      </c>
      <c r="AW87" s="68">
        <v>61.31</v>
      </c>
      <c r="AX87" s="72">
        <v>13.03</v>
      </c>
      <c r="AY87" s="68">
        <v>9.91</v>
      </c>
      <c r="AZ87" s="58">
        <f t="shared" si="11"/>
        <v>1076.4299999999998</v>
      </c>
      <c r="BA87" s="69"/>
    </row>
    <row r="88" spans="1:53" ht="15.75" customHeight="1">
      <c r="A88" s="64"/>
      <c r="B88" s="65" t="s">
        <v>175</v>
      </c>
      <c r="C88" s="48"/>
      <c r="D88" s="49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66"/>
      <c r="BA88" s="75"/>
    </row>
    <row r="89" spans="1:53" ht="15.75" customHeight="1">
      <c r="A89" s="64">
        <v>21</v>
      </c>
      <c r="B89" s="67" t="s">
        <v>176</v>
      </c>
      <c r="C89" s="56" t="s">
        <v>58</v>
      </c>
      <c r="D89" s="18" t="s">
        <v>125</v>
      </c>
      <c r="E89" s="39">
        <f t="shared" ref="E89:AY89" si="12">E67+E68+E69</f>
        <v>21.92</v>
      </c>
      <c r="F89" s="39">
        <f t="shared" si="12"/>
        <v>105.01</v>
      </c>
      <c r="G89" s="39">
        <f t="shared" si="12"/>
        <v>336.57</v>
      </c>
      <c r="H89" s="39">
        <f t="shared" si="12"/>
        <v>28.06</v>
      </c>
      <c r="I89" s="39">
        <f t="shared" si="12"/>
        <v>147.43</v>
      </c>
      <c r="J89" s="39">
        <f t="shared" si="12"/>
        <v>94.06</v>
      </c>
      <c r="K89" s="39">
        <f t="shared" si="12"/>
        <v>38.299999999999997</v>
      </c>
      <c r="L89" s="39">
        <f t="shared" si="12"/>
        <v>32.39</v>
      </c>
      <c r="M89" s="39">
        <f t="shared" si="12"/>
        <v>64.88</v>
      </c>
      <c r="N89" s="39">
        <f t="shared" si="12"/>
        <v>101.46000000000001</v>
      </c>
      <c r="O89" s="39">
        <f t="shared" si="12"/>
        <v>14.32</v>
      </c>
      <c r="P89" s="39">
        <f t="shared" si="12"/>
        <v>24.36</v>
      </c>
      <c r="Q89" s="39">
        <f t="shared" si="12"/>
        <v>134.9</v>
      </c>
      <c r="R89" s="39">
        <f t="shared" si="12"/>
        <v>105.01</v>
      </c>
      <c r="S89" s="39">
        <f t="shared" si="12"/>
        <v>388.69</v>
      </c>
      <c r="T89" s="39">
        <f t="shared" si="12"/>
        <v>105.96</v>
      </c>
      <c r="U89" s="39">
        <f t="shared" si="12"/>
        <v>55.47</v>
      </c>
      <c r="V89" s="39">
        <f t="shared" si="12"/>
        <v>89.58</v>
      </c>
      <c r="W89" s="39">
        <f t="shared" si="12"/>
        <v>57.08</v>
      </c>
      <c r="X89" s="39">
        <f t="shared" si="12"/>
        <v>143.58000000000001</v>
      </c>
      <c r="Y89" s="39">
        <f t="shared" si="12"/>
        <v>29.53</v>
      </c>
      <c r="Z89" s="39">
        <f t="shared" si="12"/>
        <v>183.36</v>
      </c>
      <c r="AA89" s="39">
        <f t="shared" si="12"/>
        <v>93.63</v>
      </c>
      <c r="AB89" s="39">
        <f t="shared" si="12"/>
        <v>91.72</v>
      </c>
      <c r="AC89" s="39">
        <f t="shared" si="12"/>
        <v>43.39</v>
      </c>
      <c r="AD89" s="39">
        <f t="shared" si="12"/>
        <v>100.47</v>
      </c>
      <c r="AE89" s="39">
        <f t="shared" si="12"/>
        <v>6.46</v>
      </c>
      <c r="AF89" s="39">
        <f t="shared" si="12"/>
        <v>141.96</v>
      </c>
      <c r="AG89" s="39">
        <f t="shared" si="12"/>
        <v>84.78</v>
      </c>
      <c r="AH89" s="39">
        <f t="shared" si="12"/>
        <v>295.75</v>
      </c>
      <c r="AI89" s="39">
        <f t="shared" si="12"/>
        <v>127.83</v>
      </c>
      <c r="AJ89" s="39">
        <f t="shared" si="12"/>
        <v>127.83</v>
      </c>
      <c r="AK89" s="39">
        <f t="shared" si="12"/>
        <v>295.75</v>
      </c>
      <c r="AL89" s="39">
        <f t="shared" si="12"/>
        <v>148.62</v>
      </c>
      <c r="AM89" s="39">
        <f t="shared" si="12"/>
        <v>215.12</v>
      </c>
      <c r="AN89" s="39">
        <f t="shared" si="12"/>
        <v>80.14</v>
      </c>
      <c r="AO89" s="39">
        <f t="shared" si="12"/>
        <v>415.53</v>
      </c>
      <c r="AP89" s="39">
        <f t="shared" si="12"/>
        <v>91.67</v>
      </c>
      <c r="AQ89" s="39">
        <f t="shared" si="12"/>
        <v>256.10000000000002</v>
      </c>
      <c r="AR89" s="39">
        <f t="shared" si="12"/>
        <v>150.36000000000001</v>
      </c>
      <c r="AS89" s="39">
        <f t="shared" si="12"/>
        <v>98.97</v>
      </c>
      <c r="AT89" s="39">
        <f t="shared" si="12"/>
        <v>93.25</v>
      </c>
      <c r="AU89" s="39">
        <f t="shared" si="12"/>
        <v>135.70999999999998</v>
      </c>
      <c r="AV89" s="39">
        <f t="shared" si="12"/>
        <v>148.62</v>
      </c>
      <c r="AW89" s="39">
        <f t="shared" si="12"/>
        <v>63.96</v>
      </c>
      <c r="AX89" s="39">
        <f t="shared" si="12"/>
        <v>83.9</v>
      </c>
      <c r="AY89" s="39">
        <f t="shared" si="12"/>
        <v>82.11</v>
      </c>
      <c r="AZ89" s="58">
        <f t="shared" ref="AZ89:AZ91" si="13">SUM(E89:AY89)</f>
        <v>5775.5499999999993</v>
      </c>
      <c r="BA89" s="40"/>
    </row>
    <row r="90" spans="1:53" ht="15.75" customHeight="1">
      <c r="A90" s="64">
        <v>22</v>
      </c>
      <c r="B90" s="67" t="s">
        <v>177</v>
      </c>
      <c r="C90" s="56" t="s">
        <v>58</v>
      </c>
      <c r="D90" s="18" t="s">
        <v>125</v>
      </c>
      <c r="E90" s="39">
        <f t="shared" ref="E90:AY90" si="14">E70+E71+E72</f>
        <v>48.42</v>
      </c>
      <c r="F90" s="39">
        <f t="shared" si="14"/>
        <v>52.18</v>
      </c>
      <c r="G90" s="39">
        <f t="shared" si="14"/>
        <v>52.42</v>
      </c>
      <c r="H90" s="39">
        <f t="shared" si="14"/>
        <v>0</v>
      </c>
      <c r="I90" s="39">
        <f t="shared" si="14"/>
        <v>0</v>
      </c>
      <c r="J90" s="39">
        <f t="shared" si="14"/>
        <v>5.86</v>
      </c>
      <c r="K90" s="39">
        <f t="shared" si="14"/>
        <v>5.91</v>
      </c>
      <c r="L90" s="39">
        <f t="shared" si="14"/>
        <v>0.85</v>
      </c>
      <c r="M90" s="39">
        <f t="shared" si="14"/>
        <v>1.4</v>
      </c>
      <c r="N90" s="39">
        <f t="shared" si="14"/>
        <v>5</v>
      </c>
      <c r="O90" s="39">
        <f t="shared" si="14"/>
        <v>1.05</v>
      </c>
      <c r="P90" s="39">
        <f t="shared" si="14"/>
        <v>0</v>
      </c>
      <c r="Q90" s="39">
        <f t="shared" si="14"/>
        <v>2.89</v>
      </c>
      <c r="R90" s="39">
        <f t="shared" si="14"/>
        <v>2.27</v>
      </c>
      <c r="S90" s="39">
        <f t="shared" si="14"/>
        <v>13.27</v>
      </c>
      <c r="T90" s="39">
        <f t="shared" si="14"/>
        <v>1.58</v>
      </c>
      <c r="U90" s="39">
        <f t="shared" si="14"/>
        <v>2</v>
      </c>
      <c r="V90" s="39">
        <f t="shared" si="14"/>
        <v>12.06</v>
      </c>
      <c r="W90" s="39">
        <f t="shared" si="14"/>
        <v>4.66</v>
      </c>
      <c r="X90" s="39">
        <f t="shared" si="14"/>
        <v>1.61</v>
      </c>
      <c r="Y90" s="39">
        <f t="shared" si="14"/>
        <v>0</v>
      </c>
      <c r="Z90" s="39">
        <f t="shared" si="14"/>
        <v>4.7</v>
      </c>
      <c r="AA90" s="39">
        <f t="shared" si="14"/>
        <v>10.5</v>
      </c>
      <c r="AB90" s="39">
        <f t="shared" si="14"/>
        <v>0</v>
      </c>
      <c r="AC90" s="39">
        <f t="shared" si="14"/>
        <v>0</v>
      </c>
      <c r="AD90" s="39">
        <f t="shared" si="14"/>
        <v>0.5</v>
      </c>
      <c r="AE90" s="39">
        <f t="shared" si="14"/>
        <v>0</v>
      </c>
      <c r="AF90" s="39">
        <f t="shared" si="14"/>
        <v>22.009999999999998</v>
      </c>
      <c r="AG90" s="39">
        <f t="shared" si="14"/>
        <v>9.41</v>
      </c>
      <c r="AH90" s="39">
        <f t="shared" si="14"/>
        <v>0</v>
      </c>
      <c r="AI90" s="39">
        <f t="shared" si="14"/>
        <v>2.08</v>
      </c>
      <c r="AJ90" s="39">
        <f t="shared" si="14"/>
        <v>2.08</v>
      </c>
      <c r="AK90" s="39">
        <f t="shared" si="14"/>
        <v>0</v>
      </c>
      <c r="AL90" s="39">
        <f t="shared" si="14"/>
        <v>2.39</v>
      </c>
      <c r="AM90" s="39">
        <f t="shared" si="14"/>
        <v>9.4</v>
      </c>
      <c r="AN90" s="39">
        <f t="shared" si="14"/>
        <v>3.22</v>
      </c>
      <c r="AO90" s="39">
        <f t="shared" si="14"/>
        <v>0</v>
      </c>
      <c r="AP90" s="39">
        <f t="shared" si="14"/>
        <v>7.62</v>
      </c>
      <c r="AQ90" s="39">
        <f t="shared" si="14"/>
        <v>1.7200000000000002</v>
      </c>
      <c r="AR90" s="39">
        <f t="shared" si="14"/>
        <v>1.5</v>
      </c>
      <c r="AS90" s="39">
        <f t="shared" si="14"/>
        <v>5</v>
      </c>
      <c r="AT90" s="39">
        <f t="shared" si="14"/>
        <v>4.8900000000000006</v>
      </c>
      <c r="AU90" s="39">
        <f t="shared" si="14"/>
        <v>18.05</v>
      </c>
      <c r="AV90" s="39">
        <f t="shared" si="14"/>
        <v>2.39</v>
      </c>
      <c r="AW90" s="39">
        <f t="shared" si="14"/>
        <v>20.82</v>
      </c>
      <c r="AX90" s="39">
        <f t="shared" si="14"/>
        <v>0.56000000000000005</v>
      </c>
      <c r="AY90" s="39">
        <f t="shared" si="14"/>
        <v>0</v>
      </c>
      <c r="AZ90" s="58">
        <f t="shared" si="13"/>
        <v>342.27</v>
      </c>
      <c r="BA90" s="40"/>
    </row>
    <row r="91" spans="1:53" ht="15.75" customHeight="1">
      <c r="A91" s="64">
        <v>23</v>
      </c>
      <c r="B91" s="67" t="s">
        <v>178</v>
      </c>
      <c r="C91" s="56" t="s">
        <v>58</v>
      </c>
      <c r="D91" s="18" t="s">
        <v>125</v>
      </c>
      <c r="E91" s="39">
        <f t="shared" ref="E91:AY91" si="15">SUM(E73:E76)</f>
        <v>207.76</v>
      </c>
      <c r="F91" s="39">
        <f t="shared" si="15"/>
        <v>552.97</v>
      </c>
      <c r="G91" s="39">
        <f t="shared" si="15"/>
        <v>1169.83</v>
      </c>
      <c r="H91" s="39">
        <f t="shared" si="15"/>
        <v>139.57999999999998</v>
      </c>
      <c r="I91" s="39">
        <f t="shared" si="15"/>
        <v>630.81999999999994</v>
      </c>
      <c r="J91" s="39">
        <f t="shared" si="15"/>
        <v>374.95</v>
      </c>
      <c r="K91" s="39">
        <f t="shared" si="15"/>
        <v>640.23</v>
      </c>
      <c r="L91" s="39">
        <f t="shared" si="15"/>
        <v>402.16</v>
      </c>
      <c r="M91" s="39">
        <f t="shared" si="15"/>
        <v>397.49</v>
      </c>
      <c r="N91" s="39">
        <f t="shared" si="15"/>
        <v>324.29000000000002</v>
      </c>
      <c r="O91" s="39">
        <f t="shared" si="15"/>
        <v>415.83000000000004</v>
      </c>
      <c r="P91" s="39">
        <f t="shared" si="15"/>
        <v>126.11</v>
      </c>
      <c r="Q91" s="39">
        <f t="shared" si="15"/>
        <v>697.83999999999992</v>
      </c>
      <c r="R91" s="39">
        <f t="shared" si="15"/>
        <v>263.02</v>
      </c>
      <c r="S91" s="39">
        <f t="shared" si="15"/>
        <v>1813.77</v>
      </c>
      <c r="T91" s="39">
        <f t="shared" si="15"/>
        <v>289.57</v>
      </c>
      <c r="U91" s="39">
        <f t="shared" si="15"/>
        <v>91.59</v>
      </c>
      <c r="V91" s="39">
        <f t="shared" si="15"/>
        <v>527.43000000000006</v>
      </c>
      <c r="W91" s="39">
        <f t="shared" si="15"/>
        <v>518.67000000000007</v>
      </c>
      <c r="X91" s="39">
        <f t="shared" si="15"/>
        <v>525.72</v>
      </c>
      <c r="Y91" s="39">
        <f t="shared" si="15"/>
        <v>205.71</v>
      </c>
      <c r="Z91" s="39">
        <f t="shared" si="15"/>
        <v>537.25</v>
      </c>
      <c r="AA91" s="39">
        <f t="shared" si="15"/>
        <v>275.7</v>
      </c>
      <c r="AB91" s="39">
        <f t="shared" si="15"/>
        <v>697.47</v>
      </c>
      <c r="AC91" s="39">
        <f t="shared" si="15"/>
        <v>111.81</v>
      </c>
      <c r="AD91" s="39">
        <f t="shared" si="15"/>
        <v>374.88</v>
      </c>
      <c r="AE91" s="39">
        <f t="shared" si="15"/>
        <v>77.91</v>
      </c>
      <c r="AF91" s="39">
        <f t="shared" si="15"/>
        <v>594.72</v>
      </c>
      <c r="AG91" s="39">
        <f t="shared" si="15"/>
        <v>527.30999999999995</v>
      </c>
      <c r="AH91" s="39">
        <f t="shared" si="15"/>
        <v>944.34999999999991</v>
      </c>
      <c r="AI91" s="39">
        <f t="shared" si="15"/>
        <v>520.5</v>
      </c>
      <c r="AJ91" s="39">
        <f t="shared" si="15"/>
        <v>520.5</v>
      </c>
      <c r="AK91" s="39">
        <f t="shared" si="15"/>
        <v>944.34999999999991</v>
      </c>
      <c r="AL91" s="39">
        <f t="shared" si="15"/>
        <v>736.8</v>
      </c>
      <c r="AM91" s="39">
        <f t="shared" si="15"/>
        <v>1007.25</v>
      </c>
      <c r="AN91" s="39">
        <f t="shared" si="15"/>
        <v>640.59</v>
      </c>
      <c r="AO91" s="39">
        <f t="shared" si="15"/>
        <v>380.05999999999995</v>
      </c>
      <c r="AP91" s="39">
        <f t="shared" si="15"/>
        <v>319.82</v>
      </c>
      <c r="AQ91" s="39">
        <f t="shared" si="15"/>
        <v>708.22</v>
      </c>
      <c r="AR91" s="39">
        <f t="shared" si="15"/>
        <v>307.03999999999996</v>
      </c>
      <c r="AS91" s="39">
        <f t="shared" si="15"/>
        <v>324.43</v>
      </c>
      <c r="AT91" s="39">
        <f t="shared" si="15"/>
        <v>482.76</v>
      </c>
      <c r="AU91" s="39">
        <f t="shared" si="15"/>
        <v>474.07</v>
      </c>
      <c r="AV91" s="39">
        <f t="shared" si="15"/>
        <v>736.8</v>
      </c>
      <c r="AW91" s="39">
        <f t="shared" si="15"/>
        <v>1501.4099999999999</v>
      </c>
      <c r="AX91" s="39">
        <f t="shared" si="15"/>
        <v>304.92999999999995</v>
      </c>
      <c r="AY91" s="39">
        <f t="shared" si="15"/>
        <v>237.32</v>
      </c>
      <c r="AZ91" s="58">
        <f t="shared" si="13"/>
        <v>24603.589999999997</v>
      </c>
      <c r="BA91" s="40"/>
    </row>
    <row r="92" spans="1:53" ht="15.75" customHeight="1">
      <c r="A92" s="64"/>
      <c r="B92" s="65" t="s">
        <v>179</v>
      </c>
      <c r="C92" s="48"/>
      <c r="D92" s="4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66"/>
      <c r="BA92" s="40"/>
    </row>
    <row r="93" spans="1:53" ht="15.75" customHeight="1">
      <c r="A93" s="64">
        <v>24</v>
      </c>
      <c r="B93" s="67" t="s">
        <v>180</v>
      </c>
      <c r="C93" s="56" t="s">
        <v>58</v>
      </c>
      <c r="D93" s="18" t="s">
        <v>181</v>
      </c>
      <c r="E93" s="39">
        <v>35.770000000000003</v>
      </c>
      <c r="F93" s="39">
        <v>79.67</v>
      </c>
      <c r="G93" s="39">
        <v>657.35</v>
      </c>
      <c r="H93" s="39">
        <v>50.594999999999999</v>
      </c>
      <c r="I93" s="39">
        <v>275.505</v>
      </c>
      <c r="J93" s="39">
        <v>83.18</v>
      </c>
      <c r="K93" s="39">
        <v>245.35</v>
      </c>
      <c r="L93" s="39">
        <v>116.905</v>
      </c>
      <c r="M93" s="39">
        <v>219.64</v>
      </c>
      <c r="N93" s="39">
        <v>87.56</v>
      </c>
      <c r="O93" s="39">
        <v>186.09</v>
      </c>
      <c r="P93" s="39">
        <v>57.89</v>
      </c>
      <c r="Q93" s="39">
        <v>28.11</v>
      </c>
      <c r="R93" s="39">
        <v>131.91</v>
      </c>
      <c r="S93" s="39">
        <v>134.69999999999999</v>
      </c>
      <c r="T93" s="39">
        <v>142.97999999999999</v>
      </c>
      <c r="U93" s="39">
        <v>95.07</v>
      </c>
      <c r="V93" s="39">
        <v>334.29</v>
      </c>
      <c r="W93" s="39">
        <v>316.60000000000002</v>
      </c>
      <c r="X93" s="39">
        <v>136.84</v>
      </c>
      <c r="Y93" s="39">
        <v>21.38</v>
      </c>
      <c r="Z93" s="39">
        <v>374.185</v>
      </c>
      <c r="AA93" s="39">
        <v>20.399999999999999</v>
      </c>
      <c r="AB93" s="39">
        <v>60.05</v>
      </c>
      <c r="AC93" s="39">
        <v>37.340000000000003</v>
      </c>
      <c r="AD93" s="39">
        <v>245.43</v>
      </c>
      <c r="AE93" s="39">
        <v>34.799999999999997</v>
      </c>
      <c r="AF93" s="39">
        <v>163.07</v>
      </c>
      <c r="AG93" s="39">
        <v>295.96499999999997</v>
      </c>
      <c r="AH93" s="39">
        <v>709.85</v>
      </c>
      <c r="AI93" s="39">
        <v>65.760000000000005</v>
      </c>
      <c r="AJ93" s="39">
        <v>65.760000000000005</v>
      </c>
      <c r="AK93" s="39">
        <v>709.85</v>
      </c>
      <c r="AL93" s="39">
        <v>366.995</v>
      </c>
      <c r="AM93" s="39">
        <v>273.5</v>
      </c>
      <c r="AN93" s="39">
        <v>144.15</v>
      </c>
      <c r="AO93" s="39">
        <v>324.97500000000002</v>
      </c>
      <c r="AP93" s="39">
        <v>130.785</v>
      </c>
      <c r="AQ93" s="39">
        <v>207.94499999999999</v>
      </c>
      <c r="AR93" s="39">
        <v>310.62</v>
      </c>
      <c r="AS93" s="39">
        <v>156.215</v>
      </c>
      <c r="AT93" s="39">
        <v>56.82</v>
      </c>
      <c r="AU93" s="39">
        <v>38.9</v>
      </c>
      <c r="AV93" s="39">
        <v>294.505</v>
      </c>
      <c r="AW93" s="39">
        <v>447.01499999999999</v>
      </c>
      <c r="AX93" s="39">
        <v>202.97</v>
      </c>
      <c r="AY93" s="39">
        <v>36.799999999999997</v>
      </c>
      <c r="AZ93" s="58">
        <f t="shared" ref="AZ93:AZ97" si="16">SUM(E93:AY93)</f>
        <v>9212.0399999999972</v>
      </c>
      <c r="BA93" s="40"/>
    </row>
    <row r="94" spans="1:53" ht="15.75" customHeight="1">
      <c r="A94" s="64">
        <v>25</v>
      </c>
      <c r="B94" s="67" t="s">
        <v>182</v>
      </c>
      <c r="C94" s="56" t="s">
        <v>58</v>
      </c>
      <c r="D94" s="18" t="s">
        <v>183</v>
      </c>
      <c r="E94" s="39">
        <v>98.34</v>
      </c>
      <c r="F94" s="39">
        <v>194.245</v>
      </c>
      <c r="G94" s="39">
        <v>25</v>
      </c>
      <c r="H94" s="39">
        <v>1.9750000000000001</v>
      </c>
      <c r="I94" s="39">
        <v>4.4850000000000003</v>
      </c>
      <c r="J94" s="39">
        <v>15.66</v>
      </c>
      <c r="K94" s="39">
        <v>93.57</v>
      </c>
      <c r="L94" s="39">
        <v>53.26</v>
      </c>
      <c r="M94" s="39">
        <v>0</v>
      </c>
      <c r="N94" s="39">
        <v>159.75</v>
      </c>
      <c r="O94" s="39">
        <v>52.76</v>
      </c>
      <c r="P94" s="39">
        <v>0.22500000000000001</v>
      </c>
      <c r="Q94" s="39">
        <v>154.91999999999999</v>
      </c>
      <c r="R94" s="39">
        <v>49.17</v>
      </c>
      <c r="S94" s="39">
        <v>129</v>
      </c>
      <c r="T94" s="39">
        <v>18.405000000000001</v>
      </c>
      <c r="U94" s="39">
        <v>4.78</v>
      </c>
      <c r="V94" s="39">
        <v>23.02</v>
      </c>
      <c r="W94" s="39">
        <v>22</v>
      </c>
      <c r="X94" s="39">
        <v>119.815</v>
      </c>
      <c r="Y94" s="39">
        <v>63.12</v>
      </c>
      <c r="Z94" s="39">
        <v>71.7</v>
      </c>
      <c r="AA94" s="39">
        <v>111</v>
      </c>
      <c r="AB94" s="39">
        <v>253</v>
      </c>
      <c r="AC94" s="39">
        <v>55</v>
      </c>
      <c r="AD94" s="39">
        <v>0.51</v>
      </c>
      <c r="AE94" s="39">
        <v>0</v>
      </c>
      <c r="AF94" s="39">
        <v>44.63</v>
      </c>
      <c r="AG94" s="39">
        <v>78.245000000000005</v>
      </c>
      <c r="AH94" s="39">
        <v>5</v>
      </c>
      <c r="AI94" s="39">
        <v>216.54</v>
      </c>
      <c r="AJ94" s="39">
        <v>216.54</v>
      </c>
      <c r="AK94" s="39">
        <v>5</v>
      </c>
      <c r="AL94" s="39">
        <v>37.734999999999999</v>
      </c>
      <c r="AM94" s="39">
        <v>6.96</v>
      </c>
      <c r="AN94" s="39">
        <v>90.68</v>
      </c>
      <c r="AO94" s="39">
        <v>123.1</v>
      </c>
      <c r="AP94" s="39">
        <v>0</v>
      </c>
      <c r="AQ94" s="39">
        <v>17.2</v>
      </c>
      <c r="AR94" s="39">
        <v>53.734999999999999</v>
      </c>
      <c r="AS94" s="39">
        <v>20.190000000000001</v>
      </c>
      <c r="AT94" s="39">
        <v>108.21</v>
      </c>
      <c r="AU94" s="39">
        <v>263.04000000000002</v>
      </c>
      <c r="AV94" s="39">
        <v>60.715000000000003</v>
      </c>
      <c r="AW94" s="39">
        <v>21.145</v>
      </c>
      <c r="AX94" s="39">
        <v>0</v>
      </c>
      <c r="AY94" s="39">
        <v>65</v>
      </c>
      <c r="AZ94" s="58">
        <f t="shared" si="16"/>
        <v>3208.375</v>
      </c>
      <c r="BA94" s="40"/>
    </row>
    <row r="95" spans="1:53" ht="15.75" customHeight="1">
      <c r="A95" s="64">
        <v>26</v>
      </c>
      <c r="B95" s="67" t="s">
        <v>184</v>
      </c>
      <c r="C95" s="56" t="s">
        <v>58</v>
      </c>
      <c r="D95" s="18" t="s">
        <v>181</v>
      </c>
      <c r="E95" s="39">
        <v>16.47</v>
      </c>
      <c r="F95" s="39">
        <v>21.4</v>
      </c>
      <c r="G95" s="39">
        <v>75.03</v>
      </c>
      <c r="H95" s="39">
        <v>23.2</v>
      </c>
      <c r="I95" s="39">
        <v>8.8249999999999993</v>
      </c>
      <c r="J95" s="39">
        <v>11</v>
      </c>
      <c r="K95" s="39">
        <v>155.27000000000001</v>
      </c>
      <c r="L95" s="39">
        <v>42.36</v>
      </c>
      <c r="M95" s="39">
        <v>85.8</v>
      </c>
      <c r="N95" s="39">
        <v>78.459999999999994</v>
      </c>
      <c r="O95" s="39">
        <v>55.524999999999999</v>
      </c>
      <c r="P95" s="39">
        <v>10.675000000000001</v>
      </c>
      <c r="Q95" s="39">
        <v>9.48</v>
      </c>
      <c r="R95" s="39">
        <v>64.314999999999998</v>
      </c>
      <c r="S95" s="39">
        <v>59</v>
      </c>
      <c r="T95" s="39">
        <v>140.63999999999999</v>
      </c>
      <c r="U95" s="39">
        <v>93.36</v>
      </c>
      <c r="V95" s="39">
        <v>24.375</v>
      </c>
      <c r="W95" s="39">
        <v>12.6</v>
      </c>
      <c r="X95" s="39">
        <v>98.51</v>
      </c>
      <c r="Y95" s="39">
        <v>8.08</v>
      </c>
      <c r="Z95" s="39">
        <v>206.33500000000001</v>
      </c>
      <c r="AA95" s="39">
        <v>10</v>
      </c>
      <c r="AB95" s="39">
        <v>40.049999999999997</v>
      </c>
      <c r="AC95" s="39">
        <v>29.5</v>
      </c>
      <c r="AD95" s="39">
        <v>160.22999999999999</v>
      </c>
      <c r="AE95" s="39">
        <v>10</v>
      </c>
      <c r="AF95" s="39">
        <v>154.13999999999999</v>
      </c>
      <c r="AG95" s="39">
        <v>129.39500000000001</v>
      </c>
      <c r="AH95" s="39">
        <v>312</v>
      </c>
      <c r="AI95" s="39">
        <v>28.175000000000001</v>
      </c>
      <c r="AJ95" s="39">
        <v>28.175000000000001</v>
      </c>
      <c r="AK95" s="39">
        <v>312</v>
      </c>
      <c r="AL95" s="39">
        <v>325.23</v>
      </c>
      <c r="AM95" s="39">
        <v>89.81</v>
      </c>
      <c r="AN95" s="39">
        <v>57.645000000000003</v>
      </c>
      <c r="AO95" s="39">
        <v>314.27499999999998</v>
      </c>
      <c r="AP95" s="39">
        <v>120.605</v>
      </c>
      <c r="AQ95" s="39">
        <v>132</v>
      </c>
      <c r="AR95" s="39">
        <v>290.85000000000002</v>
      </c>
      <c r="AS95" s="39">
        <v>26.25</v>
      </c>
      <c r="AT95" s="39">
        <v>43.24</v>
      </c>
      <c r="AU95" s="39">
        <v>9</v>
      </c>
      <c r="AV95" s="39">
        <v>85.545000000000002</v>
      </c>
      <c r="AW95" s="39">
        <v>38.049999999999997</v>
      </c>
      <c r="AX95" s="39">
        <v>21.5</v>
      </c>
      <c r="AY95" s="39">
        <v>23.3</v>
      </c>
      <c r="AZ95" s="58">
        <f t="shared" si="16"/>
        <v>4091.6750000000006</v>
      </c>
      <c r="BA95" s="40"/>
    </row>
    <row r="96" spans="1:53" ht="15.75" customHeight="1">
      <c r="A96" s="64">
        <v>27</v>
      </c>
      <c r="B96" s="70" t="s">
        <v>185</v>
      </c>
      <c r="C96" s="38" t="s">
        <v>186</v>
      </c>
      <c r="D96" s="18" t="s">
        <v>187</v>
      </c>
      <c r="E96" s="39">
        <v>51.230249999999998</v>
      </c>
      <c r="F96" s="39">
        <v>84.568749999999994</v>
      </c>
      <c r="G96" s="39">
        <v>419.12900000000002</v>
      </c>
      <c r="H96" s="39">
        <v>54.836750000000002</v>
      </c>
      <c r="I96" s="39">
        <v>142.024</v>
      </c>
      <c r="J96" s="39">
        <v>46.411999999999999</v>
      </c>
      <c r="K96" s="39">
        <v>400.2235</v>
      </c>
      <c r="L96" s="39">
        <v>200.63225</v>
      </c>
      <c r="M96" s="39">
        <v>304.36599999999999</v>
      </c>
      <c r="N96" s="39">
        <v>134.02799999999999</v>
      </c>
      <c r="O96" s="39">
        <v>336.28449999999998</v>
      </c>
      <c r="P96" s="39">
        <v>70.811250000000001</v>
      </c>
      <c r="Q96" s="39">
        <v>30.638500000000001</v>
      </c>
      <c r="R96" s="39">
        <v>220.0205</v>
      </c>
      <c r="S96" s="39">
        <v>203.56</v>
      </c>
      <c r="T96" s="39">
        <v>213.53975</v>
      </c>
      <c r="U96" s="39">
        <v>140.72399999999999</v>
      </c>
      <c r="V96" s="39">
        <v>188.40799999999999</v>
      </c>
      <c r="W96" s="39">
        <v>179.59</v>
      </c>
      <c r="X96" s="39">
        <v>212.27199999999999</v>
      </c>
      <c r="Y96" s="39">
        <v>22.59</v>
      </c>
      <c r="Z96" s="39">
        <v>525.88</v>
      </c>
      <c r="AA96" s="39">
        <v>22.93</v>
      </c>
      <c r="AB96" s="39">
        <v>83.355000000000004</v>
      </c>
      <c r="AC96" s="39">
        <v>56.045000000000002</v>
      </c>
      <c r="AD96" s="39">
        <v>286.24799999999999</v>
      </c>
      <c r="AE96" s="39">
        <v>25.91</v>
      </c>
      <c r="AF96" s="39">
        <v>240.48425</v>
      </c>
      <c r="AG96" s="39">
        <v>304.09825000000001</v>
      </c>
      <c r="AH96" s="39">
        <v>630.38</v>
      </c>
      <c r="AI96" s="39">
        <v>99.485500000000002</v>
      </c>
      <c r="AJ96" s="39">
        <v>99.485500000000002</v>
      </c>
      <c r="AK96" s="39">
        <v>630.38</v>
      </c>
      <c r="AL96" s="39">
        <v>512.81875000000002</v>
      </c>
      <c r="AM96" s="39">
        <v>336.3295</v>
      </c>
      <c r="AN96" s="39">
        <v>198.35475</v>
      </c>
      <c r="AO96" s="39">
        <v>486.98750000000001</v>
      </c>
      <c r="AP96" s="39">
        <v>197.31399999999999</v>
      </c>
      <c r="AQ96" s="39">
        <v>250.74025</v>
      </c>
      <c r="AR96" s="39">
        <v>447.84300000000002</v>
      </c>
      <c r="AS96" s="39">
        <v>100.776</v>
      </c>
      <c r="AT96" s="39">
        <v>77.145499999999998</v>
      </c>
      <c r="AU96" s="39">
        <v>33.210999999999999</v>
      </c>
      <c r="AV96" s="39">
        <v>239.53274999999999</v>
      </c>
      <c r="AW96" s="39">
        <v>299.9545</v>
      </c>
      <c r="AX96" s="39">
        <v>119.44799999999999</v>
      </c>
      <c r="AY96" s="39">
        <v>50.86</v>
      </c>
      <c r="AZ96" s="58">
        <f t="shared" si="16"/>
        <v>10011.886000000002</v>
      </c>
      <c r="BA96" s="40"/>
    </row>
    <row r="97" spans="1:53" ht="15.75" customHeight="1">
      <c r="A97" s="64">
        <v>28</v>
      </c>
      <c r="B97" s="70" t="s">
        <v>188</v>
      </c>
      <c r="C97" s="38" t="s">
        <v>186</v>
      </c>
      <c r="D97" s="18" t="s">
        <v>189</v>
      </c>
      <c r="E97" s="39">
        <v>34.711500000000001</v>
      </c>
      <c r="F97" s="39">
        <v>68.285749999999993</v>
      </c>
      <c r="G97" s="39">
        <v>10.4</v>
      </c>
      <c r="H97" s="39">
        <v>0.69125000000000003</v>
      </c>
      <c r="I97" s="39">
        <v>2.2425000000000002</v>
      </c>
      <c r="J97" s="39">
        <v>5.4809999999999999</v>
      </c>
      <c r="K97" s="39">
        <v>32.749499999999998</v>
      </c>
      <c r="L97" s="39">
        <v>18.640999999999998</v>
      </c>
      <c r="M97" s="39">
        <v>0</v>
      </c>
      <c r="N97" s="39">
        <v>55.912500000000001</v>
      </c>
      <c r="O97" s="39">
        <v>18.466000000000001</v>
      </c>
      <c r="P97" s="39">
        <v>7.8750000000000001E-2</v>
      </c>
      <c r="Q97" s="39">
        <v>54.222000000000001</v>
      </c>
      <c r="R97" s="39">
        <v>17.209499999999998</v>
      </c>
      <c r="S97" s="39">
        <v>48</v>
      </c>
      <c r="T97" s="39">
        <v>6.4417499999999999</v>
      </c>
      <c r="U97" s="39">
        <v>1.7370000000000001</v>
      </c>
      <c r="V97" s="39">
        <v>8.9862500000000001</v>
      </c>
      <c r="W97" s="39">
        <v>8.4499999999999993</v>
      </c>
      <c r="X97" s="39">
        <v>41.935250000000003</v>
      </c>
      <c r="Y97" s="39">
        <v>22.242000000000001</v>
      </c>
      <c r="Z97" s="39">
        <v>25.192499999999999</v>
      </c>
      <c r="AA97" s="39">
        <v>39</v>
      </c>
      <c r="AB97" s="39">
        <v>88.85</v>
      </c>
      <c r="AC97" s="39">
        <v>19.25</v>
      </c>
      <c r="AD97" s="39">
        <v>0.17849999999999999</v>
      </c>
      <c r="AE97" s="39">
        <v>0</v>
      </c>
      <c r="AF97" s="39">
        <v>15.6205</v>
      </c>
      <c r="AG97" s="39">
        <v>27.385750000000002</v>
      </c>
      <c r="AH97" s="39">
        <v>1.75</v>
      </c>
      <c r="AI97" s="39">
        <v>75.789000000000001</v>
      </c>
      <c r="AJ97" s="39">
        <v>75.789000000000001</v>
      </c>
      <c r="AK97" s="39">
        <v>1.75</v>
      </c>
      <c r="AL97" s="39">
        <v>13.3545</v>
      </c>
      <c r="AM97" s="39">
        <v>2.4359999999999999</v>
      </c>
      <c r="AN97" s="39">
        <v>31.9575</v>
      </c>
      <c r="AO97" s="39">
        <v>43.234999999999999</v>
      </c>
      <c r="AP97" s="39">
        <v>0</v>
      </c>
      <c r="AQ97" s="39">
        <v>6.32</v>
      </c>
      <c r="AR97" s="39">
        <v>19.02225</v>
      </c>
      <c r="AS97" s="39">
        <v>7.8164999999999996</v>
      </c>
      <c r="AT97" s="39">
        <v>37.8735</v>
      </c>
      <c r="AU97" s="39">
        <v>92.063999999999993</v>
      </c>
      <c r="AV97" s="39">
        <v>21.335249999999998</v>
      </c>
      <c r="AW97" s="39">
        <v>7.4007500000000004</v>
      </c>
      <c r="AX97" s="39">
        <v>0</v>
      </c>
      <c r="AY97" s="39">
        <v>22.75</v>
      </c>
      <c r="AZ97" s="58">
        <f t="shared" si="16"/>
        <v>1133.0040000000004</v>
      </c>
      <c r="BA97" s="40"/>
    </row>
    <row r="98" spans="1:53" ht="15.75" customHeight="1">
      <c r="A98" s="64"/>
      <c r="B98" s="65" t="s">
        <v>190</v>
      </c>
      <c r="C98" s="48"/>
      <c r="D98" s="4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22"/>
      <c r="BA98" s="40"/>
    </row>
    <row r="99" spans="1:53" ht="15.75" customHeight="1">
      <c r="A99" s="76">
        <v>29</v>
      </c>
      <c r="B99" s="77" t="s">
        <v>191</v>
      </c>
      <c r="C99" s="61" t="s">
        <v>76</v>
      </c>
      <c r="D99" s="78" t="s">
        <v>192</v>
      </c>
      <c r="E99" s="29">
        <v>0.57999999999999996</v>
      </c>
      <c r="F99" s="29">
        <v>0</v>
      </c>
      <c r="G99" s="29">
        <v>0</v>
      </c>
      <c r="H99" s="29">
        <v>0</v>
      </c>
      <c r="I99" s="29">
        <v>0.26</v>
      </c>
      <c r="J99" s="29">
        <v>0.28999999999999998</v>
      </c>
      <c r="K99" s="29">
        <v>0.27</v>
      </c>
      <c r="L99" s="29">
        <v>0.21</v>
      </c>
      <c r="M99" s="29">
        <v>0.51</v>
      </c>
      <c r="N99" s="29">
        <v>0.53</v>
      </c>
      <c r="O99" s="29">
        <v>0</v>
      </c>
      <c r="P99" s="29">
        <v>0.25</v>
      </c>
      <c r="Q99" s="29">
        <v>0.26</v>
      </c>
      <c r="R99" s="29">
        <v>0</v>
      </c>
      <c r="S99" s="29">
        <v>0.25</v>
      </c>
      <c r="T99" s="29">
        <v>0.11</v>
      </c>
      <c r="U99" s="29">
        <v>0.27</v>
      </c>
      <c r="V99" s="29">
        <v>0.55000000000000004</v>
      </c>
      <c r="W99" s="29">
        <v>0.19</v>
      </c>
      <c r="X99" s="29">
        <v>0.5</v>
      </c>
      <c r="Y99" s="29">
        <v>0</v>
      </c>
      <c r="Z99" s="29">
        <v>0.35</v>
      </c>
      <c r="AA99" s="29">
        <v>0.23</v>
      </c>
      <c r="AB99" s="29">
        <v>0.36</v>
      </c>
      <c r="AC99" s="29">
        <v>0.4</v>
      </c>
      <c r="AD99" s="29">
        <v>0.43</v>
      </c>
      <c r="AE99" s="29">
        <v>0</v>
      </c>
      <c r="AF99" s="29">
        <v>0</v>
      </c>
      <c r="AG99" s="29">
        <v>0</v>
      </c>
      <c r="AH99" s="29">
        <v>0.32</v>
      </c>
      <c r="AI99" s="29">
        <v>0.28999999999999998</v>
      </c>
      <c r="AJ99" s="29">
        <v>0.28999999999999998</v>
      </c>
      <c r="AK99" s="29">
        <v>0.32</v>
      </c>
      <c r="AL99" s="29">
        <v>0.81</v>
      </c>
      <c r="AM99" s="29">
        <v>0.28000000000000003</v>
      </c>
      <c r="AN99" s="29">
        <v>0</v>
      </c>
      <c r="AO99" s="29">
        <v>0.55000000000000004</v>
      </c>
      <c r="AP99" s="29">
        <v>0.59</v>
      </c>
      <c r="AQ99" s="29">
        <v>0.39</v>
      </c>
      <c r="AR99" s="29">
        <v>0.46</v>
      </c>
      <c r="AS99" s="29">
        <v>0</v>
      </c>
      <c r="AT99" s="29">
        <v>0.25</v>
      </c>
      <c r="AU99" s="29">
        <v>0.22</v>
      </c>
      <c r="AV99" s="29">
        <v>0.18</v>
      </c>
      <c r="AW99" s="29">
        <v>0.2</v>
      </c>
      <c r="AX99" s="29">
        <v>0</v>
      </c>
      <c r="AY99" s="29">
        <v>0</v>
      </c>
      <c r="AZ99" s="35">
        <f t="shared" ref="AZ99:AZ103" si="17">AVERAGE(E99:AY99)</f>
        <v>0.25425531914893623</v>
      </c>
      <c r="BA99" s="36"/>
    </row>
    <row r="100" spans="1:53" ht="15.75" customHeight="1">
      <c r="A100" s="79">
        <v>30</v>
      </c>
      <c r="B100" s="77" t="s">
        <v>193</v>
      </c>
      <c r="C100" s="61" t="s">
        <v>76</v>
      </c>
      <c r="D100" s="78" t="s">
        <v>192</v>
      </c>
      <c r="E100" s="29">
        <v>0.36</v>
      </c>
      <c r="F100" s="29">
        <v>0</v>
      </c>
      <c r="G100" s="29">
        <v>0</v>
      </c>
      <c r="H100" s="29">
        <v>0</v>
      </c>
      <c r="I100" s="29">
        <v>0.38</v>
      </c>
      <c r="J100" s="29">
        <v>0.3</v>
      </c>
      <c r="K100" s="29">
        <v>0.39</v>
      </c>
      <c r="L100" s="29">
        <v>0.43</v>
      </c>
      <c r="M100" s="29">
        <v>0.38</v>
      </c>
      <c r="N100" s="29">
        <v>0.34</v>
      </c>
      <c r="O100" s="29">
        <v>0</v>
      </c>
      <c r="P100" s="29">
        <v>0.44</v>
      </c>
      <c r="Q100" s="29">
        <v>0.51</v>
      </c>
      <c r="R100" s="29">
        <v>0.52</v>
      </c>
      <c r="S100" s="29">
        <v>0.47</v>
      </c>
      <c r="T100" s="29">
        <v>0.47</v>
      </c>
      <c r="U100" s="29">
        <v>0.87</v>
      </c>
      <c r="V100" s="29">
        <v>0.4</v>
      </c>
      <c r="W100" s="29">
        <v>0.43</v>
      </c>
      <c r="X100" s="29">
        <v>0.28000000000000003</v>
      </c>
      <c r="Y100" s="29">
        <v>0.5</v>
      </c>
      <c r="Z100" s="29">
        <v>0.56999999999999995</v>
      </c>
      <c r="AA100" s="29">
        <v>0.3</v>
      </c>
      <c r="AB100" s="29">
        <v>0.51</v>
      </c>
      <c r="AC100" s="29">
        <v>0.5</v>
      </c>
      <c r="AD100" s="29">
        <v>0.27</v>
      </c>
      <c r="AE100" s="29">
        <v>0.52</v>
      </c>
      <c r="AF100" s="29">
        <v>0</v>
      </c>
      <c r="AG100" s="29">
        <v>0</v>
      </c>
      <c r="AH100" s="29">
        <v>0.51</v>
      </c>
      <c r="AI100" s="29">
        <v>0.41</v>
      </c>
      <c r="AJ100" s="29">
        <v>0.41</v>
      </c>
      <c r="AK100" s="29">
        <v>0.51</v>
      </c>
      <c r="AL100" s="29">
        <v>0.26</v>
      </c>
      <c r="AM100" s="29">
        <v>0.41</v>
      </c>
      <c r="AN100" s="29">
        <v>0.47</v>
      </c>
      <c r="AO100" s="29">
        <v>0.34</v>
      </c>
      <c r="AP100" s="29">
        <v>0.27</v>
      </c>
      <c r="AQ100" s="29">
        <v>0.43</v>
      </c>
      <c r="AR100" s="29">
        <v>0.46</v>
      </c>
      <c r="AS100" s="29">
        <v>0.4</v>
      </c>
      <c r="AT100" s="29">
        <v>0.5</v>
      </c>
      <c r="AU100" s="29">
        <v>0.59</v>
      </c>
      <c r="AV100" s="29">
        <v>0.47</v>
      </c>
      <c r="AW100" s="29">
        <v>0.38</v>
      </c>
      <c r="AX100" s="29">
        <v>0.49</v>
      </c>
      <c r="AY100" s="29">
        <v>0.49</v>
      </c>
      <c r="AZ100" s="35">
        <f t="shared" si="17"/>
        <v>0.3817021276595744</v>
      </c>
      <c r="BA100" s="36"/>
    </row>
    <row r="101" spans="1:53" ht="15.75" customHeight="1">
      <c r="A101" s="79">
        <v>31</v>
      </c>
      <c r="B101" s="77" t="s">
        <v>194</v>
      </c>
      <c r="C101" s="61" t="s">
        <v>76</v>
      </c>
      <c r="D101" s="78" t="s">
        <v>192</v>
      </c>
      <c r="E101" s="29">
        <v>0.01</v>
      </c>
      <c r="F101" s="29">
        <v>0</v>
      </c>
      <c r="G101" s="29">
        <v>0</v>
      </c>
      <c r="H101" s="29">
        <v>0</v>
      </c>
      <c r="I101" s="29">
        <v>0.03</v>
      </c>
      <c r="J101" s="29">
        <v>0.06</v>
      </c>
      <c r="K101" s="29">
        <v>0.06</v>
      </c>
      <c r="L101" s="29">
        <v>0.1</v>
      </c>
      <c r="M101" s="29">
        <v>0.06</v>
      </c>
      <c r="N101" s="29">
        <v>0</v>
      </c>
      <c r="O101" s="29">
        <v>0</v>
      </c>
      <c r="P101" s="29">
        <v>0.08</v>
      </c>
      <c r="Q101" s="29">
        <v>0.03</v>
      </c>
      <c r="R101" s="29">
        <v>0.06</v>
      </c>
      <c r="S101" s="29">
        <v>0.03</v>
      </c>
      <c r="T101" s="29">
        <v>0.02</v>
      </c>
      <c r="U101" s="29">
        <v>0.04</v>
      </c>
      <c r="V101" s="29">
        <v>0.03</v>
      </c>
      <c r="W101" s="29">
        <v>0.04</v>
      </c>
      <c r="X101" s="29">
        <v>0.01</v>
      </c>
      <c r="Y101" s="29">
        <v>0</v>
      </c>
      <c r="Z101" s="29">
        <v>0.01</v>
      </c>
      <c r="AA101" s="29">
        <v>0.19</v>
      </c>
      <c r="AB101" s="29">
        <v>0</v>
      </c>
      <c r="AC101" s="29">
        <v>0</v>
      </c>
      <c r="AD101" s="29">
        <v>0.03</v>
      </c>
      <c r="AE101" s="29">
        <v>7.0000000000000007E-2</v>
      </c>
      <c r="AF101" s="29">
        <v>0</v>
      </c>
      <c r="AG101" s="29">
        <v>0</v>
      </c>
      <c r="AH101" s="29">
        <v>0.03</v>
      </c>
      <c r="AI101" s="29">
        <v>0.1</v>
      </c>
      <c r="AJ101" s="29">
        <v>0.1</v>
      </c>
      <c r="AK101" s="29">
        <v>0.03</v>
      </c>
      <c r="AL101" s="29">
        <v>0.17</v>
      </c>
      <c r="AM101" s="29">
        <v>0</v>
      </c>
      <c r="AN101" s="29">
        <v>0.1</v>
      </c>
      <c r="AO101" s="29">
        <v>0.11</v>
      </c>
      <c r="AP101" s="29">
        <v>0</v>
      </c>
      <c r="AQ101" s="29">
        <v>0.05</v>
      </c>
      <c r="AR101" s="29">
        <v>0</v>
      </c>
      <c r="AS101" s="29">
        <v>0.06</v>
      </c>
      <c r="AT101" s="29">
        <v>0</v>
      </c>
      <c r="AU101" s="29">
        <v>0.01</v>
      </c>
      <c r="AV101" s="29">
        <v>0.11</v>
      </c>
      <c r="AW101" s="29">
        <v>0.03</v>
      </c>
      <c r="AX101" s="29">
        <v>0.1</v>
      </c>
      <c r="AY101" s="29">
        <v>0.1</v>
      </c>
      <c r="AZ101" s="35">
        <f t="shared" si="17"/>
        <v>4.3829787234042572E-2</v>
      </c>
      <c r="BA101" s="36"/>
    </row>
    <row r="102" spans="1:53" ht="15.75" customHeight="1">
      <c r="A102" s="79">
        <v>32</v>
      </c>
      <c r="B102" s="77" t="s">
        <v>195</v>
      </c>
      <c r="C102" s="61" t="s">
        <v>76</v>
      </c>
      <c r="D102" s="78" t="s">
        <v>192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35">
        <f t="shared" si="17"/>
        <v>0</v>
      </c>
      <c r="BA102" s="36"/>
    </row>
    <row r="103" spans="1:53" ht="15.75" customHeight="1">
      <c r="A103" s="79">
        <v>33</v>
      </c>
      <c r="B103" s="77" t="s">
        <v>196</v>
      </c>
      <c r="C103" s="61" t="s">
        <v>76</v>
      </c>
      <c r="D103" s="78" t="s">
        <v>192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35">
        <f t="shared" si="17"/>
        <v>0</v>
      </c>
      <c r="BA103" s="36"/>
    </row>
    <row r="104" spans="1:53" ht="15.75" customHeight="1">
      <c r="A104" s="79"/>
      <c r="B104" s="80" t="s">
        <v>197</v>
      </c>
      <c r="C104" s="81"/>
      <c r="D104" s="78"/>
      <c r="E104" s="74"/>
      <c r="F104" s="74"/>
      <c r="G104" s="74"/>
      <c r="H104" s="29"/>
      <c r="I104" s="74"/>
      <c r="J104" s="74"/>
      <c r="K104" s="74"/>
      <c r="L104" s="74"/>
      <c r="M104" s="29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29"/>
      <c r="AA104" s="74"/>
      <c r="AB104" s="74"/>
      <c r="AC104" s="74"/>
      <c r="AD104" s="74"/>
      <c r="AE104" s="74"/>
      <c r="AF104" s="29">
        <v>0</v>
      </c>
      <c r="AG104" s="29">
        <v>0</v>
      </c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22"/>
      <c r="BA104" s="75"/>
    </row>
    <row r="105" spans="1:53" ht="15.75" customHeight="1">
      <c r="A105" s="79">
        <v>34</v>
      </c>
      <c r="B105" s="77" t="s">
        <v>191</v>
      </c>
      <c r="C105" s="61" t="s">
        <v>76</v>
      </c>
      <c r="D105" s="61" t="s">
        <v>198</v>
      </c>
      <c r="E105" s="29">
        <v>0.42</v>
      </c>
      <c r="F105" s="29">
        <v>0</v>
      </c>
      <c r="G105" s="29">
        <v>0</v>
      </c>
      <c r="H105" s="29">
        <v>0</v>
      </c>
      <c r="I105" s="29">
        <v>0.39</v>
      </c>
      <c r="J105" s="29">
        <v>0.25</v>
      </c>
      <c r="K105" s="29">
        <v>0.14000000000000001</v>
      </c>
      <c r="L105" s="29">
        <v>0.56000000000000005</v>
      </c>
      <c r="M105" s="29">
        <v>0.49</v>
      </c>
      <c r="N105" s="29">
        <v>0.44</v>
      </c>
      <c r="O105" s="29">
        <v>0</v>
      </c>
      <c r="P105" s="29">
        <v>0.75</v>
      </c>
      <c r="Q105" s="29">
        <v>0.66</v>
      </c>
      <c r="R105" s="29">
        <v>0.88</v>
      </c>
      <c r="S105" s="29">
        <v>0.75</v>
      </c>
      <c r="T105" s="29">
        <v>0.78</v>
      </c>
      <c r="U105" s="29">
        <v>0.73</v>
      </c>
      <c r="V105" s="29">
        <v>0.45</v>
      </c>
      <c r="W105" s="29">
        <v>0.76</v>
      </c>
      <c r="X105" s="29">
        <v>0.46</v>
      </c>
      <c r="Y105" s="29">
        <v>0</v>
      </c>
      <c r="Z105" s="29">
        <v>0.65</v>
      </c>
      <c r="AA105" s="29">
        <v>0.77</v>
      </c>
      <c r="AB105" s="29">
        <v>0.62</v>
      </c>
      <c r="AC105" s="29">
        <v>0.6</v>
      </c>
      <c r="AD105" s="29">
        <v>0.42</v>
      </c>
      <c r="AE105" s="29">
        <v>1</v>
      </c>
      <c r="AF105" s="29">
        <v>0</v>
      </c>
      <c r="AG105" s="29">
        <v>0</v>
      </c>
      <c r="AH105" s="29">
        <v>0.66</v>
      </c>
      <c r="AI105" s="29">
        <v>0.59</v>
      </c>
      <c r="AJ105" s="29">
        <v>0.59</v>
      </c>
      <c r="AK105" s="29">
        <v>0.66</v>
      </c>
      <c r="AL105" s="29">
        <v>0.13</v>
      </c>
      <c r="AM105" s="29">
        <v>0.31</v>
      </c>
      <c r="AN105" s="29">
        <v>1</v>
      </c>
      <c r="AO105" s="29">
        <v>0.45</v>
      </c>
      <c r="AP105" s="29">
        <v>0.38</v>
      </c>
      <c r="AQ105" s="29">
        <v>0.55000000000000004</v>
      </c>
      <c r="AR105" s="29">
        <v>0.54</v>
      </c>
      <c r="AS105" s="29">
        <v>0</v>
      </c>
      <c r="AT105" s="29">
        <v>0.55000000000000004</v>
      </c>
      <c r="AU105" s="29">
        <v>0.68</v>
      </c>
      <c r="AV105" s="29">
        <v>0.71</v>
      </c>
      <c r="AW105" s="29">
        <v>0.5</v>
      </c>
      <c r="AX105" s="29">
        <v>0.88</v>
      </c>
      <c r="AY105" s="29">
        <v>0.88</v>
      </c>
      <c r="AZ105" s="35">
        <f t="shared" ref="AZ105:AZ109" si="18">AVERAGE(E105:AY105)</f>
        <v>0.49000000000000005</v>
      </c>
      <c r="BA105" s="36"/>
    </row>
    <row r="106" spans="1:53" ht="15.75" customHeight="1">
      <c r="A106" s="79">
        <v>35</v>
      </c>
      <c r="B106" s="77" t="s">
        <v>193</v>
      </c>
      <c r="C106" s="61" t="s">
        <v>76</v>
      </c>
      <c r="D106" s="61" t="s">
        <v>198</v>
      </c>
      <c r="E106" s="29">
        <v>0.4</v>
      </c>
      <c r="F106" s="29">
        <v>0</v>
      </c>
      <c r="G106" s="29">
        <v>0</v>
      </c>
      <c r="H106" s="29">
        <v>0</v>
      </c>
      <c r="I106" s="29">
        <v>0.31</v>
      </c>
      <c r="J106" s="29">
        <v>0.32</v>
      </c>
      <c r="K106" s="29">
        <v>0.5</v>
      </c>
      <c r="L106" s="29">
        <v>0.42</v>
      </c>
      <c r="M106" s="29">
        <v>0.33</v>
      </c>
      <c r="N106" s="29">
        <v>0.36</v>
      </c>
      <c r="O106" s="29">
        <v>0</v>
      </c>
      <c r="P106" s="29">
        <v>0.44</v>
      </c>
      <c r="Q106" s="29">
        <v>0.45</v>
      </c>
      <c r="R106" s="29">
        <v>0.38</v>
      </c>
      <c r="S106" s="29">
        <v>0.36</v>
      </c>
      <c r="T106" s="29">
        <v>0.44</v>
      </c>
      <c r="U106" s="29">
        <v>0.13</v>
      </c>
      <c r="V106" s="29">
        <v>0.43</v>
      </c>
      <c r="W106" s="29">
        <v>0.4</v>
      </c>
      <c r="X106" s="29">
        <v>0.33</v>
      </c>
      <c r="Y106" s="29">
        <v>0.5</v>
      </c>
      <c r="Z106" s="29">
        <v>0.35</v>
      </c>
      <c r="AA106" s="29">
        <v>0.31</v>
      </c>
      <c r="AB106" s="29">
        <v>0.34</v>
      </c>
      <c r="AC106" s="29">
        <v>0.43</v>
      </c>
      <c r="AD106" s="29">
        <v>0.27</v>
      </c>
      <c r="AE106" s="29">
        <v>0.42</v>
      </c>
      <c r="AF106" s="29">
        <v>0</v>
      </c>
      <c r="AG106" s="29">
        <v>0</v>
      </c>
      <c r="AH106" s="29">
        <v>0.38</v>
      </c>
      <c r="AI106" s="29">
        <v>0.44</v>
      </c>
      <c r="AJ106" s="29">
        <v>0.44</v>
      </c>
      <c r="AK106" s="29">
        <v>0.38</v>
      </c>
      <c r="AL106" s="29">
        <v>0.48</v>
      </c>
      <c r="AM106" s="29">
        <v>0.38</v>
      </c>
      <c r="AN106" s="29">
        <v>0.49</v>
      </c>
      <c r="AO106" s="29">
        <v>0.51</v>
      </c>
      <c r="AP106" s="29">
        <v>0.27</v>
      </c>
      <c r="AQ106" s="29">
        <v>0.43</v>
      </c>
      <c r="AR106" s="29">
        <v>0.37</v>
      </c>
      <c r="AS106" s="29">
        <v>0.43</v>
      </c>
      <c r="AT106" s="29">
        <v>0.46</v>
      </c>
      <c r="AU106" s="29">
        <v>0.35</v>
      </c>
      <c r="AV106" s="29">
        <v>0.51</v>
      </c>
      <c r="AW106" s="29">
        <v>0.32</v>
      </c>
      <c r="AX106" s="29">
        <v>0.44</v>
      </c>
      <c r="AY106" s="29">
        <v>0.44</v>
      </c>
      <c r="AZ106" s="35">
        <f t="shared" si="18"/>
        <v>0.34340425531914892</v>
      </c>
      <c r="BA106" s="36"/>
    </row>
    <row r="107" spans="1:53" ht="15.75" customHeight="1">
      <c r="A107" s="79">
        <v>36</v>
      </c>
      <c r="B107" s="77" t="s">
        <v>194</v>
      </c>
      <c r="C107" s="61" t="s">
        <v>76</v>
      </c>
      <c r="D107" s="61" t="s">
        <v>198</v>
      </c>
      <c r="E107" s="29">
        <v>0</v>
      </c>
      <c r="F107" s="29">
        <v>0</v>
      </c>
      <c r="G107" s="29">
        <v>0</v>
      </c>
      <c r="H107" s="29">
        <v>0</v>
      </c>
      <c r="I107" s="29">
        <v>0.11</v>
      </c>
      <c r="J107" s="29">
        <v>0</v>
      </c>
      <c r="K107" s="29">
        <v>0.01</v>
      </c>
      <c r="L107" s="29">
        <v>0.01</v>
      </c>
      <c r="M107" s="29">
        <v>0.11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0.01</v>
      </c>
      <c r="X107" s="29">
        <v>0</v>
      </c>
      <c r="Y107" s="29">
        <v>0</v>
      </c>
      <c r="Z107" s="29">
        <v>0</v>
      </c>
      <c r="AA107" s="29">
        <v>0.05</v>
      </c>
      <c r="AB107" s="29">
        <v>0.02</v>
      </c>
      <c r="AC107" s="29">
        <v>0</v>
      </c>
      <c r="AD107" s="29">
        <v>0.04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0.03</v>
      </c>
      <c r="AM107" s="29">
        <v>0</v>
      </c>
      <c r="AN107" s="29">
        <v>0</v>
      </c>
      <c r="AO107" s="29">
        <v>0.02</v>
      </c>
      <c r="AP107" s="29">
        <v>0.09</v>
      </c>
      <c r="AQ107" s="29">
        <v>0.01</v>
      </c>
      <c r="AR107" s="29">
        <v>0.01</v>
      </c>
      <c r="AS107" s="29">
        <v>0.03</v>
      </c>
      <c r="AT107" s="29">
        <v>0</v>
      </c>
      <c r="AU107" s="29">
        <v>0.01</v>
      </c>
      <c r="AV107" s="29">
        <v>0</v>
      </c>
      <c r="AW107" s="29">
        <v>0.03</v>
      </c>
      <c r="AX107" s="29">
        <v>0.02</v>
      </c>
      <c r="AY107" s="29">
        <v>0.02</v>
      </c>
      <c r="AZ107" s="35">
        <f t="shared" si="18"/>
        <v>1.3404255319148939E-2</v>
      </c>
      <c r="BA107" s="36"/>
    </row>
    <row r="108" spans="1:53" ht="15.75" customHeight="1">
      <c r="A108" s="79">
        <v>37</v>
      </c>
      <c r="B108" s="77" t="s">
        <v>195</v>
      </c>
      <c r="C108" s="61" t="s">
        <v>76</v>
      </c>
      <c r="D108" s="61" t="s">
        <v>198</v>
      </c>
      <c r="E108" s="29">
        <v>0</v>
      </c>
      <c r="F108" s="29">
        <v>0</v>
      </c>
      <c r="G108" s="29">
        <v>0</v>
      </c>
      <c r="H108" s="29">
        <v>0</v>
      </c>
      <c r="I108" s="29">
        <v>0.2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0.41</v>
      </c>
      <c r="AA108" s="29">
        <v>0</v>
      </c>
      <c r="AB108" s="29">
        <v>0</v>
      </c>
      <c r="AC108" s="29">
        <v>0</v>
      </c>
      <c r="AD108" s="29">
        <v>0.5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0.08</v>
      </c>
      <c r="AN108" s="29">
        <v>0</v>
      </c>
      <c r="AO108" s="29">
        <v>0</v>
      </c>
      <c r="AP108" s="29">
        <v>1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35">
        <f t="shared" si="18"/>
        <v>4.6595744680851064E-2</v>
      </c>
      <c r="BA108" s="36"/>
    </row>
    <row r="109" spans="1:53" ht="15.75" customHeight="1">
      <c r="A109" s="79">
        <v>38</v>
      </c>
      <c r="B109" s="77" t="s">
        <v>196</v>
      </c>
      <c r="C109" s="61" t="s">
        <v>76</v>
      </c>
      <c r="D109" s="61" t="s">
        <v>198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35">
        <f t="shared" si="18"/>
        <v>0</v>
      </c>
      <c r="BA109" s="36"/>
    </row>
    <row r="110" spans="1:53" ht="15.75" customHeight="1">
      <c r="A110" s="79"/>
      <c r="B110" s="65" t="s">
        <v>199</v>
      </c>
      <c r="C110" s="81"/>
      <c r="D110" s="78"/>
      <c r="E110" s="74"/>
      <c r="F110" s="74"/>
      <c r="G110" s="74"/>
      <c r="H110" s="29">
        <v>0</v>
      </c>
      <c r="I110" s="74"/>
      <c r="J110" s="74"/>
      <c r="K110" s="74"/>
      <c r="L110" s="74"/>
      <c r="M110" s="29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29"/>
      <c r="AA110" s="74"/>
      <c r="AB110" s="74"/>
      <c r="AC110" s="74"/>
      <c r="AD110" s="74"/>
      <c r="AE110" s="74"/>
      <c r="AF110" s="29"/>
      <c r="AG110" s="29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22"/>
      <c r="BA110" s="75"/>
    </row>
    <row r="111" spans="1:53" ht="15.75" customHeight="1">
      <c r="A111" s="79">
        <v>39</v>
      </c>
      <c r="B111" s="77" t="s">
        <v>200</v>
      </c>
      <c r="C111" s="61" t="s">
        <v>76</v>
      </c>
      <c r="D111" s="61" t="s">
        <v>198</v>
      </c>
      <c r="E111" s="29">
        <v>0.6</v>
      </c>
      <c r="F111" s="29">
        <v>0.2</v>
      </c>
      <c r="G111" s="29">
        <v>0.75</v>
      </c>
      <c r="H111" s="29">
        <v>0.35</v>
      </c>
      <c r="I111" s="29">
        <v>0.54</v>
      </c>
      <c r="J111" s="29">
        <v>0.57999999999999996</v>
      </c>
      <c r="K111" s="29">
        <v>0.49</v>
      </c>
      <c r="L111" s="29">
        <v>0.56999999999999995</v>
      </c>
      <c r="M111" s="29">
        <v>0.54</v>
      </c>
      <c r="N111" s="29">
        <v>0.43</v>
      </c>
      <c r="O111" s="29">
        <v>0.43</v>
      </c>
      <c r="P111" s="29">
        <v>0.65</v>
      </c>
      <c r="Q111" s="29">
        <v>0.57999999999999996</v>
      </c>
      <c r="R111" s="29">
        <v>0.54</v>
      </c>
      <c r="S111" s="29">
        <v>0.49</v>
      </c>
      <c r="T111" s="29">
        <v>0.56999999999999995</v>
      </c>
      <c r="U111" s="29">
        <v>0.52</v>
      </c>
      <c r="V111" s="29">
        <v>0.52</v>
      </c>
      <c r="W111" s="29">
        <v>0.57999999999999996</v>
      </c>
      <c r="X111" s="29">
        <v>0.47</v>
      </c>
      <c r="Y111" s="29">
        <v>0.33</v>
      </c>
      <c r="Z111" s="29">
        <v>0.52</v>
      </c>
      <c r="AA111" s="29">
        <v>0.62</v>
      </c>
      <c r="AB111" s="29">
        <v>0.55000000000000004</v>
      </c>
      <c r="AC111" s="29">
        <v>0.7</v>
      </c>
      <c r="AD111" s="29">
        <v>0.54</v>
      </c>
      <c r="AE111" s="29">
        <v>0.61</v>
      </c>
      <c r="AF111" s="29">
        <v>0.72</v>
      </c>
      <c r="AG111" s="29">
        <v>0.57999999999999996</v>
      </c>
      <c r="AH111" s="29">
        <v>0.57999999999999996</v>
      </c>
      <c r="AI111" s="29">
        <v>0.55000000000000004</v>
      </c>
      <c r="AJ111" s="29">
        <v>0.55000000000000004</v>
      </c>
      <c r="AK111" s="29">
        <v>0.57999999999999996</v>
      </c>
      <c r="AL111" s="29">
        <v>0.55000000000000004</v>
      </c>
      <c r="AM111" s="29">
        <v>0.44</v>
      </c>
      <c r="AN111" s="29">
        <v>0.69</v>
      </c>
      <c r="AO111" s="29">
        <v>0.57999999999999996</v>
      </c>
      <c r="AP111" s="29">
        <v>0.57999999999999996</v>
      </c>
      <c r="AQ111" s="29">
        <v>0.49</v>
      </c>
      <c r="AR111" s="29">
        <v>0.59</v>
      </c>
      <c r="AS111" s="29">
        <v>0.56000000000000005</v>
      </c>
      <c r="AT111" s="29">
        <v>0.61</v>
      </c>
      <c r="AU111" s="29">
        <v>0.57999999999999996</v>
      </c>
      <c r="AV111" s="29">
        <v>0.6</v>
      </c>
      <c r="AW111" s="29">
        <v>0.47</v>
      </c>
      <c r="AX111" s="29">
        <v>0.45</v>
      </c>
      <c r="AY111" s="29">
        <v>0.45</v>
      </c>
      <c r="AZ111" s="35">
        <f t="shared" ref="AZ111:AZ112" si="19">AVERAGE(E111:AY111)</f>
        <v>0.54191489361702105</v>
      </c>
      <c r="BA111" s="36"/>
    </row>
    <row r="112" spans="1:53" ht="15.75" customHeight="1">
      <c r="A112" s="79">
        <v>40</v>
      </c>
      <c r="B112" s="77" t="s">
        <v>201</v>
      </c>
      <c r="C112" s="61" t="s">
        <v>76</v>
      </c>
      <c r="D112" s="61" t="s">
        <v>198</v>
      </c>
      <c r="E112" s="29">
        <v>0.4</v>
      </c>
      <c r="F112" s="29">
        <v>0.8</v>
      </c>
      <c r="G112" s="29">
        <v>0.25</v>
      </c>
      <c r="H112" s="29">
        <v>0.65</v>
      </c>
      <c r="I112" s="29">
        <v>0.46</v>
      </c>
      <c r="J112" s="29">
        <v>0.42</v>
      </c>
      <c r="K112" s="29">
        <v>0.51</v>
      </c>
      <c r="L112" s="29">
        <v>0.43</v>
      </c>
      <c r="M112" s="29">
        <v>0.46</v>
      </c>
      <c r="N112" s="29">
        <v>0.56999999999999995</v>
      </c>
      <c r="O112" s="29">
        <v>0.56999999999999995</v>
      </c>
      <c r="P112" s="29">
        <v>0.35</v>
      </c>
      <c r="Q112" s="29">
        <v>0.42</v>
      </c>
      <c r="R112" s="29">
        <v>0.46</v>
      </c>
      <c r="S112" s="29">
        <v>0.51</v>
      </c>
      <c r="T112" s="29">
        <v>0.43</v>
      </c>
      <c r="U112" s="29">
        <v>0.48</v>
      </c>
      <c r="V112" s="29">
        <v>0.48</v>
      </c>
      <c r="W112" s="29">
        <v>0.42</v>
      </c>
      <c r="X112" s="29">
        <v>0.53</v>
      </c>
      <c r="Y112" s="29">
        <v>0.67</v>
      </c>
      <c r="Z112" s="29">
        <v>0.48</v>
      </c>
      <c r="AA112" s="29">
        <v>0.38</v>
      </c>
      <c r="AB112" s="29">
        <v>0.45</v>
      </c>
      <c r="AC112" s="29">
        <v>0.3</v>
      </c>
      <c r="AD112" s="29">
        <v>0.46</v>
      </c>
      <c r="AE112" s="29">
        <v>0.39</v>
      </c>
      <c r="AF112" s="29">
        <v>0.28000000000000003</v>
      </c>
      <c r="AG112" s="29">
        <v>0.42</v>
      </c>
      <c r="AH112" s="29">
        <v>0.42</v>
      </c>
      <c r="AI112" s="29">
        <v>0.45</v>
      </c>
      <c r="AJ112" s="29">
        <v>0.45</v>
      </c>
      <c r="AK112" s="29">
        <v>0.42</v>
      </c>
      <c r="AL112" s="29">
        <v>0.45</v>
      </c>
      <c r="AM112" s="29">
        <v>0.56000000000000005</v>
      </c>
      <c r="AN112" s="29">
        <v>0.31</v>
      </c>
      <c r="AO112" s="29">
        <v>0.42</v>
      </c>
      <c r="AP112" s="29">
        <v>0.42</v>
      </c>
      <c r="AQ112" s="29">
        <v>0.51</v>
      </c>
      <c r="AR112" s="29">
        <v>0.41</v>
      </c>
      <c r="AS112" s="29">
        <v>0.44</v>
      </c>
      <c r="AT112" s="29">
        <v>0.39</v>
      </c>
      <c r="AU112" s="29">
        <v>0.42</v>
      </c>
      <c r="AV112" s="29">
        <v>0.4</v>
      </c>
      <c r="AW112" s="29">
        <v>0.53</v>
      </c>
      <c r="AX112" s="29">
        <v>0.55000000000000004</v>
      </c>
      <c r="AY112" s="29">
        <v>0.55000000000000004</v>
      </c>
      <c r="AZ112" s="35">
        <f t="shared" si="19"/>
        <v>0.45808510638297889</v>
      </c>
      <c r="BA112" s="36"/>
    </row>
    <row r="113" spans="1:53" ht="15.75" customHeight="1">
      <c r="A113" s="79"/>
      <c r="B113" s="80" t="s">
        <v>202</v>
      </c>
      <c r="C113" s="81"/>
      <c r="D113" s="7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82"/>
      <c r="BA113" s="36"/>
    </row>
    <row r="114" spans="1:53" ht="15.75" customHeight="1">
      <c r="A114" s="79">
        <v>41</v>
      </c>
      <c r="B114" s="77" t="s">
        <v>203</v>
      </c>
      <c r="C114" s="78" t="s">
        <v>76</v>
      </c>
      <c r="D114" s="61" t="s">
        <v>181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6.0000000000000001E-3</v>
      </c>
      <c r="R114" s="29">
        <v>0</v>
      </c>
      <c r="S114" s="29">
        <v>0</v>
      </c>
      <c r="T114" s="29">
        <v>0</v>
      </c>
      <c r="U114" s="29">
        <v>4.5499999999999999E-2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35">
        <f t="shared" ref="AZ114:AZ121" si="20">AVERAGE(E114:AY114)</f>
        <v>1.0957446808510637E-3</v>
      </c>
      <c r="BA114" s="36"/>
    </row>
    <row r="115" spans="1:53" ht="15.75" customHeight="1">
      <c r="A115" s="79">
        <v>42</v>
      </c>
      <c r="B115" s="77" t="s">
        <v>204</v>
      </c>
      <c r="C115" s="78" t="s">
        <v>76</v>
      </c>
      <c r="D115" s="61" t="s">
        <v>181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35">
        <f t="shared" si="20"/>
        <v>0</v>
      </c>
      <c r="BA115" s="36"/>
    </row>
    <row r="116" spans="1:53" ht="15.75" customHeight="1">
      <c r="A116" s="79">
        <v>43</v>
      </c>
      <c r="B116" s="77" t="s">
        <v>205</v>
      </c>
      <c r="C116" s="78" t="s">
        <v>76</v>
      </c>
      <c r="D116" s="61" t="s">
        <v>181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0.25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35">
        <f t="shared" si="20"/>
        <v>5.3191489361702126E-3</v>
      </c>
      <c r="BA116" s="36"/>
    </row>
    <row r="117" spans="1:53" ht="15.75" customHeight="1">
      <c r="A117" s="79">
        <v>44</v>
      </c>
      <c r="B117" s="77" t="s">
        <v>206</v>
      </c>
      <c r="C117" s="78" t="s">
        <v>76</v>
      </c>
      <c r="D117" s="61" t="s">
        <v>181</v>
      </c>
      <c r="E117" s="29">
        <v>0</v>
      </c>
      <c r="F117" s="29">
        <v>0</v>
      </c>
      <c r="G117" s="29">
        <v>0</v>
      </c>
      <c r="H117" s="29">
        <v>0</v>
      </c>
      <c r="I117" s="29">
        <v>2.9399999999999999E-2</v>
      </c>
      <c r="J117" s="29">
        <v>0</v>
      </c>
      <c r="K117" s="29">
        <v>6.1899999999999997E-2</v>
      </c>
      <c r="L117" s="29">
        <v>0</v>
      </c>
      <c r="M117" s="29">
        <v>0</v>
      </c>
      <c r="N117" s="29">
        <v>0</v>
      </c>
      <c r="O117" s="29">
        <v>0</v>
      </c>
      <c r="P117" s="29">
        <v>0.4</v>
      </c>
      <c r="Q117" s="29">
        <v>1.7999999999999999E-2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1.9199999999999998E-2</v>
      </c>
      <c r="AM117" s="29">
        <v>0</v>
      </c>
      <c r="AN117" s="29">
        <v>2.3800000000000002E-2</v>
      </c>
      <c r="AO117" s="29">
        <v>6.1699999999999998E-2</v>
      </c>
      <c r="AP117" s="29">
        <v>0</v>
      </c>
      <c r="AQ117" s="29">
        <v>2.9399999999999999E-2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35">
        <f t="shared" si="20"/>
        <v>1.3689361702127659E-2</v>
      </c>
      <c r="BA117" s="36"/>
    </row>
    <row r="118" spans="1:53" ht="15.75" customHeight="1">
      <c r="A118" s="79">
        <v>45</v>
      </c>
      <c r="B118" s="77" t="s">
        <v>207</v>
      </c>
      <c r="C118" s="78" t="s">
        <v>76</v>
      </c>
      <c r="D118" s="61" t="s">
        <v>181</v>
      </c>
      <c r="E118" s="29">
        <v>0</v>
      </c>
      <c r="F118" s="29">
        <v>0</v>
      </c>
      <c r="G118" s="29">
        <v>0</v>
      </c>
      <c r="H118" s="29">
        <v>0</v>
      </c>
      <c r="I118" s="29">
        <v>2.9399999999999999E-2</v>
      </c>
      <c r="J118" s="29">
        <v>0</v>
      </c>
      <c r="K118" s="29">
        <v>7.22E-2</v>
      </c>
      <c r="L118" s="29">
        <v>0</v>
      </c>
      <c r="M118" s="29">
        <v>0</v>
      </c>
      <c r="N118" s="29">
        <v>1.2699999999999999E-2</v>
      </c>
      <c r="O118" s="29">
        <v>0</v>
      </c>
      <c r="P118" s="29">
        <v>0</v>
      </c>
      <c r="Q118" s="29">
        <v>2.9899999999999999E-2</v>
      </c>
      <c r="R118" s="29">
        <v>4.5499999999999999E-2</v>
      </c>
      <c r="S118" s="29">
        <v>0</v>
      </c>
      <c r="T118" s="29">
        <v>3.0800000000000001E-2</v>
      </c>
      <c r="U118" s="29">
        <v>0</v>
      </c>
      <c r="V118" s="29">
        <v>1.7500000000000002E-2</v>
      </c>
      <c r="W118" s="29">
        <v>0</v>
      </c>
      <c r="X118" s="29">
        <v>5.1299999999999998E-2</v>
      </c>
      <c r="Y118" s="29">
        <v>0</v>
      </c>
      <c r="Z118" s="29">
        <v>6.4000000000000003E-3</v>
      </c>
      <c r="AA118" s="29">
        <v>2.5000000000000001E-2</v>
      </c>
      <c r="AB118" s="29">
        <v>0</v>
      </c>
      <c r="AC118" s="29">
        <v>0</v>
      </c>
      <c r="AD118" s="29">
        <v>0.1489</v>
      </c>
      <c r="AE118" s="29">
        <v>0</v>
      </c>
      <c r="AF118" s="29">
        <v>0</v>
      </c>
      <c r="AG118" s="29">
        <v>0</v>
      </c>
      <c r="AH118" s="29">
        <v>0</v>
      </c>
      <c r="AI118" s="29">
        <v>3.4500000000000003E-2</v>
      </c>
      <c r="AJ118" s="29">
        <v>3.4500000000000003E-2</v>
      </c>
      <c r="AK118" s="29">
        <v>0</v>
      </c>
      <c r="AL118" s="29">
        <v>3.85E-2</v>
      </c>
      <c r="AM118" s="29">
        <v>0</v>
      </c>
      <c r="AN118" s="29">
        <v>0</v>
      </c>
      <c r="AO118" s="29">
        <v>0.46910000000000002</v>
      </c>
      <c r="AP118" s="29">
        <v>0.1923</v>
      </c>
      <c r="AQ118" s="29">
        <v>0</v>
      </c>
      <c r="AR118" s="29">
        <v>9.8000000000000004E-2</v>
      </c>
      <c r="AS118" s="29">
        <v>0</v>
      </c>
      <c r="AT118" s="29">
        <v>5.4100000000000002E-2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35">
        <f t="shared" si="20"/>
        <v>2.9587234042553194E-2</v>
      </c>
      <c r="BA118" s="36"/>
    </row>
    <row r="119" spans="1:53" ht="15.75" customHeight="1">
      <c r="A119" s="79">
        <v>46</v>
      </c>
      <c r="B119" s="77" t="s">
        <v>208</v>
      </c>
      <c r="C119" s="78" t="s">
        <v>76</v>
      </c>
      <c r="D119" s="61" t="s">
        <v>181</v>
      </c>
      <c r="E119" s="29">
        <v>4.2599999999999999E-2</v>
      </c>
      <c r="F119" s="29">
        <v>0</v>
      </c>
      <c r="G119" s="29">
        <v>0</v>
      </c>
      <c r="H119" s="29">
        <v>0</v>
      </c>
      <c r="I119" s="29">
        <v>1.9599999999999999E-2</v>
      </c>
      <c r="J119" s="29">
        <v>0.12239999999999999</v>
      </c>
      <c r="K119" s="29">
        <v>2.06E-2</v>
      </c>
      <c r="L119" s="29">
        <v>2.86E-2</v>
      </c>
      <c r="M119" s="29">
        <v>8.1600000000000006E-2</v>
      </c>
      <c r="N119" s="29">
        <v>1.2699999999999999E-2</v>
      </c>
      <c r="O119" s="29">
        <v>0</v>
      </c>
      <c r="P119" s="29">
        <v>0</v>
      </c>
      <c r="Q119" s="29">
        <v>2.4E-2</v>
      </c>
      <c r="R119" s="29">
        <v>2.2700000000000001E-2</v>
      </c>
      <c r="S119" s="29">
        <v>0.1923</v>
      </c>
      <c r="T119" s="29">
        <v>6.1499999999999999E-2</v>
      </c>
      <c r="U119" s="29">
        <v>0</v>
      </c>
      <c r="V119" s="29">
        <v>4.3900000000000002E-2</v>
      </c>
      <c r="W119" s="29">
        <v>0.1101</v>
      </c>
      <c r="X119" s="29">
        <v>0.1026</v>
      </c>
      <c r="Y119" s="29">
        <v>0</v>
      </c>
      <c r="Z119" s="29">
        <v>0</v>
      </c>
      <c r="AA119" s="29">
        <v>0.05</v>
      </c>
      <c r="AB119" s="29">
        <v>0.20899999999999999</v>
      </c>
      <c r="AC119" s="29">
        <v>0.17860000000000001</v>
      </c>
      <c r="AD119" s="29">
        <v>0.13830000000000001</v>
      </c>
      <c r="AE119" s="29">
        <v>5.2600000000000001E-2</v>
      </c>
      <c r="AF119" s="29">
        <v>0</v>
      </c>
      <c r="AG119" s="29">
        <v>0</v>
      </c>
      <c r="AH119" s="29">
        <v>0</v>
      </c>
      <c r="AI119" s="29">
        <v>5.1700000000000003E-2</v>
      </c>
      <c r="AJ119" s="29">
        <v>5.1700000000000003E-2</v>
      </c>
      <c r="AK119" s="29">
        <v>0</v>
      </c>
      <c r="AL119" s="29">
        <v>1.9199999999999998E-2</v>
      </c>
      <c r="AM119" s="29">
        <v>0</v>
      </c>
      <c r="AN119" s="29">
        <v>0</v>
      </c>
      <c r="AO119" s="29">
        <v>0</v>
      </c>
      <c r="AP119" s="29">
        <v>0.1923</v>
      </c>
      <c r="AQ119" s="29">
        <v>1.9599999999999999E-2</v>
      </c>
      <c r="AR119" s="29">
        <v>1.9599999999999999E-2</v>
      </c>
      <c r="AS119" s="29">
        <v>0.16669999999999999</v>
      </c>
      <c r="AT119" s="29">
        <v>4.0500000000000001E-2</v>
      </c>
      <c r="AU119" s="29">
        <v>1.9199999999999998E-2</v>
      </c>
      <c r="AV119" s="29">
        <v>2.46E-2</v>
      </c>
      <c r="AW119" s="29">
        <v>2.76E-2</v>
      </c>
      <c r="AX119" s="29">
        <v>1.54E-2</v>
      </c>
      <c r="AY119" s="29">
        <v>1.54E-2</v>
      </c>
      <c r="AZ119" s="35">
        <f t="shared" si="20"/>
        <v>4.6323404255319167E-2</v>
      </c>
      <c r="BA119" s="36"/>
    </row>
    <row r="120" spans="1:53" ht="15.75" customHeight="1">
      <c r="A120" s="79">
        <v>47</v>
      </c>
      <c r="B120" s="77" t="s">
        <v>209</v>
      </c>
      <c r="C120" s="78" t="s">
        <v>76</v>
      </c>
      <c r="D120" s="61" t="s">
        <v>181</v>
      </c>
      <c r="E120" s="29">
        <v>0.95740000000000003</v>
      </c>
      <c r="F120" s="29">
        <v>0</v>
      </c>
      <c r="G120" s="29">
        <v>0</v>
      </c>
      <c r="H120" s="29">
        <v>0</v>
      </c>
      <c r="I120" s="29">
        <v>0.92159999999999997</v>
      </c>
      <c r="J120" s="29">
        <v>0.87760000000000005</v>
      </c>
      <c r="K120" s="29">
        <v>0.84540000000000004</v>
      </c>
      <c r="L120" s="29">
        <v>0.97140000000000004</v>
      </c>
      <c r="M120" s="29">
        <v>0.91839999999999999</v>
      </c>
      <c r="N120" s="29">
        <v>0.97470000000000001</v>
      </c>
      <c r="O120" s="29">
        <v>0</v>
      </c>
      <c r="P120" s="29">
        <v>0.35</v>
      </c>
      <c r="Q120" s="29">
        <v>0.92220000000000002</v>
      </c>
      <c r="R120" s="29">
        <v>0.93179999999999996</v>
      </c>
      <c r="S120" s="29">
        <v>0.80769999999999997</v>
      </c>
      <c r="T120" s="29">
        <v>0.90769999999999995</v>
      </c>
      <c r="U120" s="29">
        <v>0.95450000000000002</v>
      </c>
      <c r="V120" s="29">
        <v>0.93859999999999999</v>
      </c>
      <c r="W120" s="29">
        <v>0.88990000000000002</v>
      </c>
      <c r="X120" s="29">
        <v>0.84619999999999995</v>
      </c>
      <c r="Y120" s="29">
        <v>1</v>
      </c>
      <c r="Z120" s="29">
        <v>0.99360000000000004</v>
      </c>
      <c r="AA120" s="29">
        <v>0.92500000000000004</v>
      </c>
      <c r="AB120" s="29">
        <v>0.79100000000000004</v>
      </c>
      <c r="AC120" s="29">
        <v>0.82140000000000002</v>
      </c>
      <c r="AD120" s="29">
        <v>0.71279999999999999</v>
      </c>
      <c r="AE120" s="29">
        <v>0.94740000000000002</v>
      </c>
      <c r="AF120" s="29">
        <v>1</v>
      </c>
      <c r="AG120" s="29">
        <v>1</v>
      </c>
      <c r="AH120" s="29">
        <v>1</v>
      </c>
      <c r="AI120" s="29">
        <v>0.91379999999999995</v>
      </c>
      <c r="AJ120" s="29">
        <v>0.91379999999999995</v>
      </c>
      <c r="AK120" s="29">
        <v>1</v>
      </c>
      <c r="AL120" s="29">
        <v>0.92310000000000003</v>
      </c>
      <c r="AM120" s="29">
        <v>1</v>
      </c>
      <c r="AN120" s="29">
        <v>0.97619999999999996</v>
      </c>
      <c r="AO120" s="29">
        <v>0.46910000000000002</v>
      </c>
      <c r="AP120" s="29">
        <v>0.61539999999999995</v>
      </c>
      <c r="AQ120" s="29">
        <v>0.95099999999999996</v>
      </c>
      <c r="AR120" s="29">
        <v>0.88239999999999996</v>
      </c>
      <c r="AS120" s="29">
        <v>0.83330000000000004</v>
      </c>
      <c r="AT120" s="29">
        <v>0.90539999999999998</v>
      </c>
      <c r="AU120" s="29">
        <v>0.98080000000000001</v>
      </c>
      <c r="AV120" s="29">
        <v>0.97540000000000004</v>
      </c>
      <c r="AW120" s="29">
        <v>0.97240000000000004</v>
      </c>
      <c r="AX120" s="29">
        <v>0.98460000000000003</v>
      </c>
      <c r="AY120" s="29">
        <v>0.98460000000000003</v>
      </c>
      <c r="AZ120" s="35">
        <f t="shared" si="20"/>
        <v>0.81888510638297884</v>
      </c>
      <c r="BA120" s="36"/>
    </row>
    <row r="121" spans="1:53" ht="15.75" customHeight="1">
      <c r="A121" s="79">
        <v>48</v>
      </c>
      <c r="B121" s="77" t="s">
        <v>210</v>
      </c>
      <c r="C121" s="78" t="s">
        <v>76</v>
      </c>
      <c r="D121" s="61" t="s">
        <v>181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35">
        <f t="shared" si="20"/>
        <v>0</v>
      </c>
      <c r="BA121" s="36"/>
    </row>
    <row r="122" spans="1:53" ht="15.75" customHeight="1">
      <c r="A122" s="79"/>
      <c r="B122" s="80" t="s">
        <v>211</v>
      </c>
      <c r="C122" s="81"/>
      <c r="D122" s="78"/>
      <c r="E122" s="74"/>
      <c r="F122" s="74"/>
      <c r="G122" s="74"/>
      <c r="H122" s="74"/>
      <c r="I122" s="74"/>
      <c r="J122" s="74"/>
      <c r="K122" s="74"/>
      <c r="L122" s="74"/>
      <c r="M122" s="74"/>
      <c r="N122" s="29"/>
      <c r="O122" s="74"/>
      <c r="P122" s="74"/>
      <c r="Q122" s="74"/>
      <c r="R122" s="29"/>
      <c r="S122" s="74"/>
      <c r="T122" s="74"/>
      <c r="U122" s="74"/>
      <c r="V122" s="74"/>
      <c r="W122" s="29"/>
      <c r="X122" s="74"/>
      <c r="Y122" s="74"/>
      <c r="Z122" s="29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22"/>
      <c r="BA122" s="75"/>
    </row>
    <row r="123" spans="1:53" ht="15.75" customHeight="1">
      <c r="A123" s="79">
        <v>49</v>
      </c>
      <c r="B123" s="83" t="s">
        <v>212</v>
      </c>
      <c r="C123" s="78" t="s">
        <v>76</v>
      </c>
      <c r="D123" s="61" t="s">
        <v>213</v>
      </c>
      <c r="E123" s="29">
        <v>0</v>
      </c>
      <c r="F123" s="29">
        <v>0.3</v>
      </c>
      <c r="G123" s="29">
        <v>0</v>
      </c>
      <c r="H123" s="29">
        <v>0</v>
      </c>
      <c r="I123" s="29">
        <v>0.1421</v>
      </c>
      <c r="J123" s="29">
        <v>9.1899999999999996E-2</v>
      </c>
      <c r="K123" s="29">
        <v>1.4E-2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0.43</v>
      </c>
      <c r="T123" s="29">
        <v>0</v>
      </c>
      <c r="U123" s="29">
        <v>0.11</v>
      </c>
      <c r="V123" s="29">
        <v>0</v>
      </c>
      <c r="W123" s="29">
        <v>0</v>
      </c>
      <c r="X123" s="29">
        <v>0.1</v>
      </c>
      <c r="Y123" s="29">
        <v>7.0000000000000007E-2</v>
      </c>
      <c r="Z123" s="29">
        <v>0</v>
      </c>
      <c r="AA123" s="29">
        <v>0.13</v>
      </c>
      <c r="AB123" s="29">
        <v>0.54</v>
      </c>
      <c r="AC123" s="29">
        <v>0.33</v>
      </c>
      <c r="AD123" s="29">
        <v>0</v>
      </c>
      <c r="AE123" s="29">
        <v>0</v>
      </c>
      <c r="AF123" s="29">
        <v>0</v>
      </c>
      <c r="AG123" s="29">
        <v>0.02</v>
      </c>
      <c r="AH123" s="29">
        <v>0</v>
      </c>
      <c r="AI123" s="29">
        <v>0.47589999999999999</v>
      </c>
      <c r="AJ123" s="29">
        <v>0.3992</v>
      </c>
      <c r="AK123" s="29">
        <v>0.20250000000000001</v>
      </c>
      <c r="AL123" s="29">
        <v>0</v>
      </c>
      <c r="AM123" s="29">
        <v>7.22E-2</v>
      </c>
      <c r="AN123" s="29">
        <v>2.8199999999999999E-2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0.27839999999999998</v>
      </c>
      <c r="AV123" s="29">
        <v>0</v>
      </c>
      <c r="AW123" s="29">
        <v>0.1135</v>
      </c>
      <c r="AX123" s="29">
        <v>0.15840000000000001</v>
      </c>
      <c r="AY123" s="29">
        <v>0.12470000000000001</v>
      </c>
      <c r="AZ123" s="35">
        <f t="shared" ref="AZ123:AZ125" si="21">AVERAGE(E123:AY123)</f>
        <v>8.7893617021276613E-2</v>
      </c>
      <c r="BA123" s="36"/>
    </row>
    <row r="124" spans="1:53" ht="15.75" customHeight="1">
      <c r="A124" s="79">
        <v>50</v>
      </c>
      <c r="B124" s="83" t="s">
        <v>214</v>
      </c>
      <c r="C124" s="78" t="s">
        <v>76</v>
      </c>
      <c r="D124" s="61" t="s">
        <v>213</v>
      </c>
      <c r="E124" s="29">
        <v>0.98</v>
      </c>
      <c r="F124" s="29">
        <v>0.42</v>
      </c>
      <c r="G124" s="29">
        <v>0.74</v>
      </c>
      <c r="H124" s="29">
        <v>0.88239999999999996</v>
      </c>
      <c r="I124" s="29">
        <v>0.73440000000000005</v>
      </c>
      <c r="J124" s="29">
        <v>0.75429999999999997</v>
      </c>
      <c r="K124" s="29">
        <v>0.76</v>
      </c>
      <c r="L124" s="29">
        <v>0.78</v>
      </c>
      <c r="M124" s="29">
        <v>0.91</v>
      </c>
      <c r="N124" s="29">
        <v>0.87</v>
      </c>
      <c r="O124" s="29">
        <v>0.77</v>
      </c>
      <c r="P124" s="29">
        <v>0.93</v>
      </c>
      <c r="Q124" s="29">
        <v>0.66</v>
      </c>
      <c r="R124" s="29">
        <v>0.83</v>
      </c>
      <c r="S124" s="29">
        <v>0.4</v>
      </c>
      <c r="T124" s="29">
        <v>0.75</v>
      </c>
      <c r="U124" s="29">
        <v>0.71</v>
      </c>
      <c r="V124" s="29">
        <v>0.91</v>
      </c>
      <c r="W124" s="29">
        <v>0.59</v>
      </c>
      <c r="X124" s="29">
        <v>0.78</v>
      </c>
      <c r="Y124" s="29">
        <v>0.91</v>
      </c>
      <c r="Z124" s="29">
        <v>0.89</v>
      </c>
      <c r="AA124" s="29">
        <v>0.71</v>
      </c>
      <c r="AB124" s="29">
        <v>0.37</v>
      </c>
      <c r="AC124" s="29">
        <v>0.51</v>
      </c>
      <c r="AD124" s="29">
        <v>0.87</v>
      </c>
      <c r="AE124" s="29">
        <v>0.99</v>
      </c>
      <c r="AF124" s="29">
        <v>0.88</v>
      </c>
      <c r="AG124" s="29">
        <v>0.56999999999999995</v>
      </c>
      <c r="AH124" s="29">
        <v>0.86670000000000003</v>
      </c>
      <c r="AI124" s="29">
        <v>0.38229999999999997</v>
      </c>
      <c r="AJ124" s="29">
        <v>0.502</v>
      </c>
      <c r="AK124" s="29">
        <v>0.48</v>
      </c>
      <c r="AL124" s="29">
        <v>0.84940000000000004</v>
      </c>
      <c r="AM124" s="29">
        <v>0.82989999999999997</v>
      </c>
      <c r="AN124" s="29">
        <v>0.93420000000000003</v>
      </c>
      <c r="AO124" s="29">
        <v>0.91110000000000002</v>
      </c>
      <c r="AP124" s="29">
        <v>0.83899999999999997</v>
      </c>
      <c r="AQ124" s="29">
        <v>0.80669999999999997</v>
      </c>
      <c r="AR124" s="29">
        <v>0.84619999999999995</v>
      </c>
      <c r="AS124" s="29">
        <v>0.86080000000000001</v>
      </c>
      <c r="AT124" s="29">
        <v>0.94689999999999996</v>
      </c>
      <c r="AU124" s="29">
        <v>0.63839999999999997</v>
      </c>
      <c r="AV124" s="29">
        <v>0.88690000000000002</v>
      </c>
      <c r="AW124" s="29">
        <v>0.71750000000000003</v>
      </c>
      <c r="AX124" s="29">
        <v>0.67989999999999995</v>
      </c>
      <c r="AY124" s="29">
        <v>0.74809999999999999</v>
      </c>
      <c r="AZ124" s="35">
        <f t="shared" si="21"/>
        <v>0.75717234042553194</v>
      </c>
      <c r="BA124" s="36"/>
    </row>
    <row r="125" spans="1:53" ht="15.75" customHeight="1">
      <c r="A125" s="79">
        <v>51</v>
      </c>
      <c r="B125" s="83" t="s">
        <v>215</v>
      </c>
      <c r="C125" s="78" t="s">
        <v>76</v>
      </c>
      <c r="D125" s="61" t="s">
        <v>213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0.02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0.02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4.1000000000000003E-3</v>
      </c>
      <c r="AN125" s="29">
        <v>6.7000000000000002E-3</v>
      </c>
      <c r="AO125" s="29">
        <v>0</v>
      </c>
      <c r="AP125" s="29">
        <v>0</v>
      </c>
      <c r="AQ125" s="29">
        <v>0</v>
      </c>
      <c r="AR125" s="29">
        <v>0</v>
      </c>
      <c r="AS125" s="29">
        <v>0.10440000000000001</v>
      </c>
      <c r="AT125" s="29">
        <v>1.2E-2</v>
      </c>
      <c r="AU125" s="29">
        <v>0</v>
      </c>
      <c r="AV125" s="29">
        <v>4.8599999999999997E-2</v>
      </c>
      <c r="AW125" s="29">
        <v>0</v>
      </c>
      <c r="AX125" s="29">
        <v>0</v>
      </c>
      <c r="AY125" s="29">
        <v>0</v>
      </c>
      <c r="AZ125" s="35">
        <f t="shared" si="21"/>
        <v>4.5914893617021281E-3</v>
      </c>
      <c r="BA125" s="36"/>
    </row>
    <row r="126" spans="1:53" ht="15.75" customHeight="1">
      <c r="A126" s="64">
        <v>52</v>
      </c>
      <c r="B126" s="70" t="s">
        <v>216</v>
      </c>
      <c r="C126" s="84" t="s">
        <v>217</v>
      </c>
      <c r="D126" s="18" t="s">
        <v>213</v>
      </c>
      <c r="E126" s="39" t="s">
        <v>218</v>
      </c>
      <c r="F126" s="39" t="s">
        <v>218</v>
      </c>
      <c r="G126" s="39" t="s">
        <v>218</v>
      </c>
      <c r="H126" s="39" t="s">
        <v>218</v>
      </c>
      <c r="I126" s="39" t="s">
        <v>218</v>
      </c>
      <c r="J126" s="39" t="s">
        <v>218</v>
      </c>
      <c r="K126" s="39" t="s">
        <v>218</v>
      </c>
      <c r="L126" s="39" t="s">
        <v>218</v>
      </c>
      <c r="M126" s="39" t="s">
        <v>218</v>
      </c>
      <c r="N126" s="39" t="s">
        <v>218</v>
      </c>
      <c r="O126" s="39" t="s">
        <v>218</v>
      </c>
      <c r="P126" s="39" t="s">
        <v>218</v>
      </c>
      <c r="Q126" s="39" t="s">
        <v>218</v>
      </c>
      <c r="R126" s="39" t="s">
        <v>218</v>
      </c>
      <c r="S126" s="39" t="s">
        <v>219</v>
      </c>
      <c r="T126" s="39" t="s">
        <v>218</v>
      </c>
      <c r="U126" s="39" t="s">
        <v>218</v>
      </c>
      <c r="V126" s="39" t="s">
        <v>218</v>
      </c>
      <c r="W126" s="39" t="s">
        <v>218</v>
      </c>
      <c r="X126" s="39" t="s">
        <v>218</v>
      </c>
      <c r="Y126" s="39" t="s">
        <v>218</v>
      </c>
      <c r="Z126" s="39" t="s">
        <v>218</v>
      </c>
      <c r="AA126" s="39" t="s">
        <v>218</v>
      </c>
      <c r="AB126" s="39" t="s">
        <v>219</v>
      </c>
      <c r="AC126" s="39" t="s">
        <v>218</v>
      </c>
      <c r="AD126" s="39" t="s">
        <v>218</v>
      </c>
      <c r="AE126" s="39" t="s">
        <v>218</v>
      </c>
      <c r="AF126" s="39" t="s">
        <v>218</v>
      </c>
      <c r="AG126" s="39" t="s">
        <v>218</v>
      </c>
      <c r="AH126" s="39" t="s">
        <v>218</v>
      </c>
      <c r="AI126" s="39" t="s">
        <v>219</v>
      </c>
      <c r="AJ126" s="39" t="s">
        <v>218</v>
      </c>
      <c r="AK126" s="39" t="s">
        <v>218</v>
      </c>
      <c r="AL126" s="39" t="s">
        <v>218</v>
      </c>
      <c r="AM126" s="39" t="s">
        <v>218</v>
      </c>
      <c r="AN126" s="39" t="s">
        <v>218</v>
      </c>
      <c r="AO126" s="39" t="s">
        <v>218</v>
      </c>
      <c r="AP126" s="39" t="s">
        <v>218</v>
      </c>
      <c r="AQ126" s="39" t="s">
        <v>218</v>
      </c>
      <c r="AR126" s="39" t="s">
        <v>218</v>
      </c>
      <c r="AS126" s="39" t="s">
        <v>218</v>
      </c>
      <c r="AT126" s="39" t="s">
        <v>218</v>
      </c>
      <c r="AU126" s="39" t="s">
        <v>218</v>
      </c>
      <c r="AV126" s="39" t="s">
        <v>218</v>
      </c>
      <c r="AW126" s="39" t="s">
        <v>218</v>
      </c>
      <c r="AX126" s="39" t="s">
        <v>218</v>
      </c>
      <c r="AY126" s="39" t="s">
        <v>218</v>
      </c>
      <c r="AZ126" s="85" t="s">
        <v>218</v>
      </c>
      <c r="BA126" s="40"/>
    </row>
    <row r="127" spans="1:53">
      <c r="A127" s="86"/>
      <c r="B127" s="65" t="s">
        <v>220</v>
      </c>
      <c r="C127" s="87"/>
      <c r="D127" s="87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22"/>
      <c r="BA127" s="40"/>
    </row>
    <row r="128" spans="1:53" ht="15.75" customHeight="1">
      <c r="A128" s="64">
        <v>53</v>
      </c>
      <c r="B128" s="70" t="s">
        <v>221</v>
      </c>
      <c r="C128" s="38" t="s">
        <v>76</v>
      </c>
      <c r="D128" s="18" t="s">
        <v>222</v>
      </c>
      <c r="E128" s="29">
        <v>0.23</v>
      </c>
      <c r="F128" s="29">
        <v>0.23</v>
      </c>
      <c r="G128" s="29">
        <v>0.23</v>
      </c>
      <c r="H128" s="29">
        <v>0.23</v>
      </c>
      <c r="I128" s="29">
        <v>0.23</v>
      </c>
      <c r="J128" s="29">
        <v>0.23</v>
      </c>
      <c r="K128" s="29">
        <v>0.23</v>
      </c>
      <c r="L128" s="29">
        <v>0.23</v>
      </c>
      <c r="M128" s="29">
        <v>0.23</v>
      </c>
      <c r="N128" s="29">
        <v>0.23</v>
      </c>
      <c r="O128" s="29">
        <v>0.23</v>
      </c>
      <c r="P128" s="29">
        <v>0.23</v>
      </c>
      <c r="Q128" s="29">
        <v>0.23</v>
      </c>
      <c r="R128" s="29">
        <v>0.23</v>
      </c>
      <c r="S128" s="29">
        <v>0.23</v>
      </c>
      <c r="T128" s="29">
        <v>0.23</v>
      </c>
      <c r="U128" s="29">
        <v>0.23</v>
      </c>
      <c r="V128" s="29">
        <v>0.23</v>
      </c>
      <c r="W128" s="29">
        <v>0.23</v>
      </c>
      <c r="X128" s="29">
        <v>0.23</v>
      </c>
      <c r="Y128" s="29">
        <v>0.23</v>
      </c>
      <c r="Z128" s="29">
        <v>0.23</v>
      </c>
      <c r="AA128" s="29">
        <v>0.23</v>
      </c>
      <c r="AB128" s="29">
        <v>0.23</v>
      </c>
      <c r="AC128" s="29">
        <v>0.23</v>
      </c>
      <c r="AD128" s="29">
        <v>0.23</v>
      </c>
      <c r="AE128" s="29">
        <v>0.23</v>
      </c>
      <c r="AF128" s="29">
        <v>0.23</v>
      </c>
      <c r="AG128" s="29">
        <v>0.23</v>
      </c>
      <c r="AH128" s="29">
        <v>0.23</v>
      </c>
      <c r="AI128" s="29">
        <v>0.23</v>
      </c>
      <c r="AJ128" s="29">
        <v>0.23</v>
      </c>
      <c r="AK128" s="29">
        <v>0.23</v>
      </c>
      <c r="AL128" s="29">
        <v>0.23</v>
      </c>
      <c r="AM128" s="29">
        <v>0.23</v>
      </c>
      <c r="AN128" s="29">
        <v>0.23</v>
      </c>
      <c r="AO128" s="29">
        <v>0.23</v>
      </c>
      <c r="AP128" s="29">
        <v>0.23</v>
      </c>
      <c r="AQ128" s="29">
        <v>0.23</v>
      </c>
      <c r="AR128" s="29">
        <v>0.23</v>
      </c>
      <c r="AS128" s="29">
        <v>0.23</v>
      </c>
      <c r="AT128" s="29">
        <v>0.23</v>
      </c>
      <c r="AU128" s="29">
        <v>0.23</v>
      </c>
      <c r="AV128" s="29">
        <v>0.23</v>
      </c>
      <c r="AW128" s="29">
        <v>0.23</v>
      </c>
      <c r="AX128" s="29">
        <v>0.23</v>
      </c>
      <c r="AY128" s="29">
        <v>0.23</v>
      </c>
      <c r="AZ128" s="35">
        <f>AVERAGE(E128:AY128)</f>
        <v>0.23000000000000029</v>
      </c>
      <c r="BA128" s="36"/>
    </row>
    <row r="129" spans="1:53" ht="15.75" customHeight="1">
      <c r="A129" s="64">
        <v>54</v>
      </c>
      <c r="B129" s="70" t="s">
        <v>223</v>
      </c>
      <c r="C129" s="38" t="s">
        <v>85</v>
      </c>
      <c r="D129" s="18" t="s">
        <v>222</v>
      </c>
      <c r="E129" s="39">
        <f t="shared" ref="E129:AY129" si="22">((E67+E69+E70+E71+E72+E73+E74+E75+E76)*0.23)</f>
        <v>58.921400000000006</v>
      </c>
      <c r="F129" s="39">
        <f t="shared" si="22"/>
        <v>163.33680000000001</v>
      </c>
      <c r="G129" s="39">
        <f t="shared" si="22"/>
        <v>281.11750000000001</v>
      </c>
      <c r="H129" s="39">
        <f t="shared" si="22"/>
        <v>32.103400000000001</v>
      </c>
      <c r="I129" s="39">
        <f t="shared" si="22"/>
        <v>145.08859999999999</v>
      </c>
      <c r="J129" s="39">
        <f t="shared" si="22"/>
        <v>87.586300000000008</v>
      </c>
      <c r="K129" s="39">
        <f t="shared" si="22"/>
        <v>148.6122</v>
      </c>
      <c r="L129" s="39">
        <f t="shared" si="22"/>
        <v>92.692300000000003</v>
      </c>
      <c r="M129" s="39">
        <f t="shared" si="22"/>
        <v>93.409900000000007</v>
      </c>
      <c r="N129" s="39">
        <f t="shared" si="22"/>
        <v>75.814900000000009</v>
      </c>
      <c r="O129" s="39">
        <f t="shared" si="22"/>
        <v>95.882400000000004</v>
      </c>
      <c r="P129" s="39">
        <f t="shared" si="22"/>
        <v>29.005300000000002</v>
      </c>
      <c r="Q129" s="39">
        <f t="shared" si="22"/>
        <v>161.1679</v>
      </c>
      <c r="R129" s="39">
        <f t="shared" si="22"/>
        <v>61.016699999999993</v>
      </c>
      <c r="S129" s="39">
        <f t="shared" si="22"/>
        <v>450.34690000000001</v>
      </c>
      <c r="T129" s="39">
        <f t="shared" si="22"/>
        <v>66.964500000000001</v>
      </c>
      <c r="U129" s="39">
        <f t="shared" si="22"/>
        <v>21.525700000000001</v>
      </c>
      <c r="V129" s="39">
        <f t="shared" si="22"/>
        <v>124.63010000000001</v>
      </c>
      <c r="W129" s="39">
        <f t="shared" si="22"/>
        <v>123.04770000000001</v>
      </c>
      <c r="X129" s="39">
        <f t="shared" si="22"/>
        <v>121.28589999999998</v>
      </c>
      <c r="Y129" s="39">
        <f t="shared" si="22"/>
        <v>47.313300000000005</v>
      </c>
      <c r="Z129" s="39">
        <f t="shared" si="22"/>
        <v>124.64850000000001</v>
      </c>
      <c r="AA129" s="39">
        <f t="shared" si="22"/>
        <v>69.292100000000005</v>
      </c>
      <c r="AB129" s="39">
        <f t="shared" si="22"/>
        <v>160.41810000000001</v>
      </c>
      <c r="AC129" s="39">
        <f t="shared" si="22"/>
        <v>25.7163</v>
      </c>
      <c r="AD129" s="39">
        <f t="shared" si="22"/>
        <v>109.1074</v>
      </c>
      <c r="AE129" s="39">
        <f t="shared" si="22"/>
        <v>17.9193</v>
      </c>
      <c r="AF129" s="39">
        <f t="shared" si="22"/>
        <v>141.84790000000001</v>
      </c>
      <c r="AG129" s="39">
        <f t="shared" si="22"/>
        <v>125.0947</v>
      </c>
      <c r="AH129" s="39">
        <f t="shared" si="22"/>
        <v>217.20049999999998</v>
      </c>
      <c r="AI129" s="39">
        <f t="shared" si="22"/>
        <v>120.19339999999998</v>
      </c>
      <c r="AJ129" s="39">
        <f t="shared" si="22"/>
        <v>120.19339999999998</v>
      </c>
      <c r="AK129" s="39">
        <f t="shared" si="22"/>
        <v>217.20049999999998</v>
      </c>
      <c r="AL129" s="39">
        <f t="shared" si="22"/>
        <v>170.0137</v>
      </c>
      <c r="AM129" s="39">
        <f t="shared" si="22"/>
        <v>237.80850000000001</v>
      </c>
      <c r="AN129" s="39">
        <f t="shared" si="22"/>
        <v>148.0763</v>
      </c>
      <c r="AO129" s="39">
        <f t="shared" si="22"/>
        <v>87.413799999999995</v>
      </c>
      <c r="AP129" s="39">
        <f t="shared" si="22"/>
        <v>75.311199999999999</v>
      </c>
      <c r="AQ129" s="39">
        <f t="shared" si="22"/>
        <v>163.28620000000001</v>
      </c>
      <c r="AR129" s="39">
        <f t="shared" si="22"/>
        <v>70.964199999999991</v>
      </c>
      <c r="AS129" s="39">
        <f t="shared" si="22"/>
        <v>87.314900000000009</v>
      </c>
      <c r="AT129" s="39">
        <f t="shared" si="22"/>
        <v>112.32280000000002</v>
      </c>
      <c r="AU129" s="39">
        <f t="shared" si="22"/>
        <v>121.7298</v>
      </c>
      <c r="AV129" s="39">
        <f t="shared" si="22"/>
        <v>170.0137</v>
      </c>
      <c r="AW129" s="39">
        <f t="shared" si="22"/>
        <v>351.30889999999999</v>
      </c>
      <c r="AX129" s="39">
        <f t="shared" si="22"/>
        <v>70.262700000000009</v>
      </c>
      <c r="AY129" s="39">
        <f t="shared" si="22"/>
        <v>54.583600000000004</v>
      </c>
      <c r="AZ129" s="28">
        <f t="shared" ref="AZ129:AZ130" si="23">SUM(E129:AY129)</f>
        <v>5850.1121000000021</v>
      </c>
      <c r="BA129" s="40"/>
    </row>
    <row r="130" spans="1:53" ht="15.75" customHeight="1">
      <c r="A130" s="64">
        <v>55</v>
      </c>
      <c r="B130" s="70" t="s">
        <v>224</v>
      </c>
      <c r="C130" s="38" t="s">
        <v>85</v>
      </c>
      <c r="D130" s="18" t="s">
        <v>225</v>
      </c>
      <c r="E130" s="39">
        <f>((E67+E70+E71+E75+E76)*0.522)</f>
        <v>108.44550000000001</v>
      </c>
      <c r="F130" s="39">
        <f t="shared" ref="F130:P130" si="24">((F67+F70+F71+F75+F76)*0.804)</f>
        <v>206.29032000000001</v>
      </c>
      <c r="G130" s="39">
        <f t="shared" si="24"/>
        <v>867.11400000000003</v>
      </c>
      <c r="H130" s="39">
        <f t="shared" si="24"/>
        <v>97.661880000000011</v>
      </c>
      <c r="I130" s="39">
        <f t="shared" si="24"/>
        <v>465.50796000000003</v>
      </c>
      <c r="J130" s="39">
        <f t="shared" si="24"/>
        <v>190.98215999999999</v>
      </c>
      <c r="K130" s="39">
        <f t="shared" si="24"/>
        <v>280.53167999999999</v>
      </c>
      <c r="L130" s="39">
        <f t="shared" si="24"/>
        <v>189.54300000000001</v>
      </c>
      <c r="M130" s="39">
        <f t="shared" si="24"/>
        <v>180.93216000000004</v>
      </c>
      <c r="N130" s="39">
        <f t="shared" si="24"/>
        <v>253.83084000000005</v>
      </c>
      <c r="O130" s="39">
        <f t="shared" si="24"/>
        <v>145.85364000000001</v>
      </c>
      <c r="P130" s="39">
        <f t="shared" si="24"/>
        <v>97.139279999999999</v>
      </c>
      <c r="Q130" s="39">
        <f>((Q67+Q70+Q71+Q75+Q76)*0.522)</f>
        <v>226.14605999999998</v>
      </c>
      <c r="R130" s="39">
        <f t="shared" ref="R130:AB130" si="25">((R67+R70+R71+R75+R76)*0.804)</f>
        <v>189.39828</v>
      </c>
      <c r="S130" s="39">
        <f t="shared" si="25"/>
        <v>1181.6227199999998</v>
      </c>
      <c r="T130" s="39">
        <f t="shared" si="25"/>
        <v>168.67116000000001</v>
      </c>
      <c r="U130" s="39">
        <f t="shared" si="25"/>
        <v>64.464720000000014</v>
      </c>
      <c r="V130" s="39">
        <f t="shared" si="25"/>
        <v>338.00964000000005</v>
      </c>
      <c r="W130" s="39">
        <f t="shared" si="25"/>
        <v>323.40899999999999</v>
      </c>
      <c r="X130" s="39">
        <f t="shared" si="25"/>
        <v>187.09884</v>
      </c>
      <c r="Y130" s="39">
        <f t="shared" si="25"/>
        <v>105.14712</v>
      </c>
      <c r="Z130" s="39">
        <f t="shared" si="25"/>
        <v>250.71132</v>
      </c>
      <c r="AA130" s="39">
        <f t="shared" si="25"/>
        <v>205.33356000000001</v>
      </c>
      <c r="AB130" s="39">
        <f t="shared" si="25"/>
        <v>245.24411999999998</v>
      </c>
      <c r="AC130" s="39">
        <f>((AC67+AC70+AC71+AC75+AC76)*0.522)</f>
        <v>55.859220000000008</v>
      </c>
      <c r="AD130" s="39">
        <f t="shared" ref="AD130:AY130" si="26">((AD67+AD70+AD71+AD75+AD76)*0.804)</f>
        <v>246.73152000000002</v>
      </c>
      <c r="AE130" s="39">
        <f t="shared" si="26"/>
        <v>46.84104</v>
      </c>
      <c r="AF130" s="39">
        <f t="shared" si="26"/>
        <v>270.16007999999999</v>
      </c>
      <c r="AG130" s="39">
        <f t="shared" si="26"/>
        <v>251.06507999999999</v>
      </c>
      <c r="AH130" s="39">
        <f t="shared" si="26"/>
        <v>418.53827999999999</v>
      </c>
      <c r="AI130" s="39">
        <f t="shared" si="26"/>
        <v>358.98600000000005</v>
      </c>
      <c r="AJ130" s="39">
        <f t="shared" si="26"/>
        <v>358.98600000000005</v>
      </c>
      <c r="AK130" s="39">
        <f t="shared" si="26"/>
        <v>418.53827999999999</v>
      </c>
      <c r="AL130" s="39">
        <f t="shared" si="26"/>
        <v>485.07731999999999</v>
      </c>
      <c r="AM130" s="39">
        <f t="shared" si="26"/>
        <v>447.90036000000003</v>
      </c>
      <c r="AN130" s="39">
        <f t="shared" si="26"/>
        <v>313.10172</v>
      </c>
      <c r="AO130" s="39">
        <f t="shared" si="26"/>
        <v>229.4616</v>
      </c>
      <c r="AP130" s="39">
        <f t="shared" si="26"/>
        <v>199.42416</v>
      </c>
      <c r="AQ130" s="39">
        <f t="shared" si="26"/>
        <v>342.63264000000004</v>
      </c>
      <c r="AR130" s="39">
        <f t="shared" si="26"/>
        <v>136.60764</v>
      </c>
      <c r="AS130" s="39">
        <f t="shared" si="26"/>
        <v>238.21716000000004</v>
      </c>
      <c r="AT130" s="39">
        <f t="shared" si="26"/>
        <v>333.24192000000005</v>
      </c>
      <c r="AU130" s="39">
        <f t="shared" si="26"/>
        <v>251.90124000000003</v>
      </c>
      <c r="AV130" s="39">
        <f t="shared" si="26"/>
        <v>485.07731999999999</v>
      </c>
      <c r="AW130" s="39">
        <f t="shared" si="26"/>
        <v>826.00547999999992</v>
      </c>
      <c r="AX130" s="39">
        <f t="shared" si="26"/>
        <v>145.78932</v>
      </c>
      <c r="AY130" s="39">
        <f t="shared" si="26"/>
        <v>131.25300000000001</v>
      </c>
      <c r="AZ130" s="28">
        <f t="shared" si="23"/>
        <v>13560.485340000003</v>
      </c>
      <c r="BA130" s="40"/>
    </row>
    <row r="131" spans="1:53" ht="15.75" customHeight="1">
      <c r="A131" s="79"/>
      <c r="B131" s="65" t="s">
        <v>226</v>
      </c>
      <c r="C131" s="48"/>
      <c r="D131" s="49"/>
      <c r="E131" s="57"/>
      <c r="F131" s="57"/>
      <c r="G131" s="57"/>
      <c r="H131" s="57"/>
      <c r="I131" s="57"/>
      <c r="J131" s="57"/>
      <c r="K131" s="57"/>
      <c r="L131" s="57"/>
      <c r="M131" s="21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22"/>
      <c r="BA131" s="88"/>
    </row>
    <row r="132" spans="1:53" ht="15.75" customHeight="1">
      <c r="A132" s="79">
        <v>56</v>
      </c>
      <c r="B132" s="83" t="s">
        <v>227</v>
      </c>
      <c r="C132" s="78" t="s">
        <v>76</v>
      </c>
      <c r="D132" s="61" t="s">
        <v>131</v>
      </c>
      <c r="E132" s="29">
        <f t="shared" ref="E132:Z132" si="27">((E33)/(E33+(E39/2.5)))</f>
        <v>0</v>
      </c>
      <c r="F132" s="29">
        <f t="shared" si="27"/>
        <v>0.40760869565217389</v>
      </c>
      <c r="G132" s="29">
        <f t="shared" si="27"/>
        <v>4.3205502652817862E-2</v>
      </c>
      <c r="H132" s="29">
        <f t="shared" si="27"/>
        <v>9.2661230541141587E-2</v>
      </c>
      <c r="I132" s="29">
        <f t="shared" si="27"/>
        <v>1.6972549729570706E-2</v>
      </c>
      <c r="J132" s="29">
        <f t="shared" si="27"/>
        <v>1.8087107509767039E-2</v>
      </c>
      <c r="K132" s="29">
        <f t="shared" si="27"/>
        <v>3.1863369869997452E-2</v>
      </c>
      <c r="L132" s="29">
        <f t="shared" si="27"/>
        <v>5.7182067703568165E-2</v>
      </c>
      <c r="M132" s="29">
        <f t="shared" si="27"/>
        <v>3.3371153974504436E-2</v>
      </c>
      <c r="N132" s="29">
        <f t="shared" si="27"/>
        <v>0</v>
      </c>
      <c r="O132" s="29">
        <f t="shared" si="27"/>
        <v>7.1901064135749204E-2</v>
      </c>
      <c r="P132" s="29">
        <f t="shared" si="27"/>
        <v>5.1921079958463144E-2</v>
      </c>
      <c r="Q132" s="29">
        <f t="shared" si="27"/>
        <v>7.2197995783637057E-3</v>
      </c>
      <c r="R132" s="29">
        <f t="shared" si="27"/>
        <v>4.4456299457633144E-2</v>
      </c>
      <c r="S132" s="29">
        <f t="shared" si="27"/>
        <v>3.4873062054122994E-2</v>
      </c>
      <c r="T132" s="29">
        <f t="shared" si="27"/>
        <v>7.4880191693290729E-2</v>
      </c>
      <c r="U132" s="29">
        <f t="shared" si="27"/>
        <v>5.3556126820908309E-2</v>
      </c>
      <c r="V132" s="29">
        <f t="shared" si="27"/>
        <v>0</v>
      </c>
      <c r="W132" s="29">
        <f t="shared" si="27"/>
        <v>4.2476071812878748E-2</v>
      </c>
      <c r="X132" s="29">
        <f t="shared" si="27"/>
        <v>6.097560975609756E-2</v>
      </c>
      <c r="Y132" s="29">
        <f t="shared" si="27"/>
        <v>2.2801897117840204E-2</v>
      </c>
      <c r="Z132" s="29">
        <f t="shared" si="27"/>
        <v>1</v>
      </c>
      <c r="AA132" s="29">
        <v>0</v>
      </c>
      <c r="AB132" s="29">
        <f t="shared" ref="AB132:AY132" si="28">((AB33)/(AB33+(AB39/2.5)))</f>
        <v>1</v>
      </c>
      <c r="AC132" s="29">
        <f t="shared" si="28"/>
        <v>5.4945054945054944E-2</v>
      </c>
      <c r="AD132" s="29">
        <f t="shared" si="28"/>
        <v>1.91160727940052E-2</v>
      </c>
      <c r="AE132" s="29">
        <f t="shared" si="28"/>
        <v>7.6405867970660152E-2</v>
      </c>
      <c r="AF132" s="29">
        <f t="shared" si="28"/>
        <v>1.6444122870486088E-2</v>
      </c>
      <c r="AG132" s="29">
        <f t="shared" si="28"/>
        <v>0</v>
      </c>
      <c r="AH132" s="29">
        <f t="shared" si="28"/>
        <v>8.23045267489712E-3</v>
      </c>
      <c r="AI132" s="29">
        <f t="shared" si="28"/>
        <v>1.4223537109208319E-2</v>
      </c>
      <c r="AJ132" s="29">
        <f t="shared" si="28"/>
        <v>7.1627080766696275E-3</v>
      </c>
      <c r="AK132" s="29">
        <f t="shared" si="28"/>
        <v>2.4291497975708502E-2</v>
      </c>
      <c r="AL132" s="29">
        <f t="shared" si="28"/>
        <v>1.5153351921445025E-2</v>
      </c>
      <c r="AM132" s="29">
        <f t="shared" si="28"/>
        <v>3.5667154117772944E-2</v>
      </c>
      <c r="AN132" s="29">
        <f t="shared" si="28"/>
        <v>9.4378798746649565E-3</v>
      </c>
      <c r="AO132" s="29">
        <f t="shared" si="28"/>
        <v>3.5214574138416756E-2</v>
      </c>
      <c r="AP132" s="29">
        <f t="shared" si="28"/>
        <v>1.9382850054271979E-2</v>
      </c>
      <c r="AQ132" s="29">
        <f t="shared" si="28"/>
        <v>7.1285999429712005E-2</v>
      </c>
      <c r="AR132" s="29">
        <f t="shared" si="28"/>
        <v>6.7385444743935305E-2</v>
      </c>
      <c r="AS132" s="29">
        <f t="shared" si="28"/>
        <v>2.1251275076504591E-2</v>
      </c>
      <c r="AT132" s="29">
        <f t="shared" si="28"/>
        <v>1.663672056964131E-2</v>
      </c>
      <c r="AU132" s="29">
        <f t="shared" si="28"/>
        <v>4.750368153531899E-2</v>
      </c>
      <c r="AV132" s="29">
        <f t="shared" si="28"/>
        <v>8.0225916179962782E-3</v>
      </c>
      <c r="AW132" s="29">
        <f t="shared" si="28"/>
        <v>2.5093851002750286E-2</v>
      </c>
      <c r="AX132" s="29">
        <f t="shared" si="28"/>
        <v>1.8822466496009636E-2</v>
      </c>
      <c r="AY132" s="29">
        <f t="shared" si="28"/>
        <v>4.8021513638109872E-2</v>
      </c>
      <c r="AZ132" s="35">
        <f t="shared" ref="AZ132:AZ133" si="29">AVERAGE(E132:AY132)</f>
        <v>8.139811805642827E-2</v>
      </c>
      <c r="BA132" s="36"/>
    </row>
    <row r="133" spans="1:53" ht="15.75" customHeight="1">
      <c r="A133" s="79">
        <v>57</v>
      </c>
      <c r="B133" s="83" t="s">
        <v>228</v>
      </c>
      <c r="C133" s="78" t="s">
        <v>76</v>
      </c>
      <c r="D133" s="61" t="s">
        <v>229</v>
      </c>
      <c r="E133" s="29">
        <f t="shared" ref="E133:Z133" si="30">((E39/2.5)/(E33+(E39/2.5)))</f>
        <v>1</v>
      </c>
      <c r="F133" s="29">
        <f t="shared" si="30"/>
        <v>0.59239130434782605</v>
      </c>
      <c r="G133" s="29">
        <f t="shared" si="30"/>
        <v>0.95679449734718214</v>
      </c>
      <c r="H133" s="29">
        <f t="shared" si="30"/>
        <v>0.90733876945885839</v>
      </c>
      <c r="I133" s="29">
        <f t="shared" si="30"/>
        <v>0.98302745027042926</v>
      </c>
      <c r="J133" s="29">
        <f t="shared" si="30"/>
        <v>0.98191289249023295</v>
      </c>
      <c r="K133" s="29">
        <f t="shared" si="30"/>
        <v>0.96813663013000251</v>
      </c>
      <c r="L133" s="29">
        <f t="shared" si="30"/>
        <v>0.94281793229643185</v>
      </c>
      <c r="M133" s="29">
        <f t="shared" si="30"/>
        <v>0.96662884602549559</v>
      </c>
      <c r="N133" s="29">
        <f t="shared" si="30"/>
        <v>1</v>
      </c>
      <c r="O133" s="29">
        <f t="shared" si="30"/>
        <v>0.92809893586425085</v>
      </c>
      <c r="P133" s="29">
        <f t="shared" si="30"/>
        <v>0.94807892004153682</v>
      </c>
      <c r="Q133" s="29">
        <f t="shared" si="30"/>
        <v>0.99278020042163628</v>
      </c>
      <c r="R133" s="29">
        <f t="shared" si="30"/>
        <v>0.95554370054236681</v>
      </c>
      <c r="S133" s="29">
        <f t="shared" si="30"/>
        <v>0.96512693794587701</v>
      </c>
      <c r="T133" s="29">
        <f t="shared" si="30"/>
        <v>0.92511980830670926</v>
      </c>
      <c r="U133" s="29">
        <f t="shared" si="30"/>
        <v>0.94644387317909173</v>
      </c>
      <c r="V133" s="29">
        <f t="shared" si="30"/>
        <v>1</v>
      </c>
      <c r="W133" s="29">
        <f t="shared" si="30"/>
        <v>0.95752392818712129</v>
      </c>
      <c r="X133" s="29">
        <f t="shared" si="30"/>
        <v>0.9390243902439025</v>
      </c>
      <c r="Y133" s="29">
        <f t="shared" si="30"/>
        <v>0.9771981028821598</v>
      </c>
      <c r="Z133" s="29">
        <f t="shared" si="30"/>
        <v>0</v>
      </c>
      <c r="AA133" s="29">
        <v>1</v>
      </c>
      <c r="AB133" s="29">
        <f t="shared" ref="AB133:AY133" si="31">((AB39/2.5)/(AB33+(AB39/2.5)))</f>
        <v>0</v>
      </c>
      <c r="AC133" s="29">
        <f t="shared" si="31"/>
        <v>0.94505494505494503</v>
      </c>
      <c r="AD133" s="29">
        <f t="shared" si="31"/>
        <v>0.98088392720599482</v>
      </c>
      <c r="AE133" s="29">
        <f t="shared" si="31"/>
        <v>0.92359413202933982</v>
      </c>
      <c r="AF133" s="29">
        <f t="shared" si="31"/>
        <v>0.98355587712951387</v>
      </c>
      <c r="AG133" s="29">
        <f t="shared" si="31"/>
        <v>1</v>
      </c>
      <c r="AH133" s="29">
        <f t="shared" si="31"/>
        <v>0.99176954732510292</v>
      </c>
      <c r="AI133" s="29">
        <f t="shared" si="31"/>
        <v>0.98577646289079168</v>
      </c>
      <c r="AJ133" s="29">
        <f t="shared" si="31"/>
        <v>0.99283729192333037</v>
      </c>
      <c r="AK133" s="29">
        <f t="shared" si="31"/>
        <v>0.97570850202429149</v>
      </c>
      <c r="AL133" s="29">
        <f t="shared" si="31"/>
        <v>0.98484664807855493</v>
      </c>
      <c r="AM133" s="29">
        <f t="shared" si="31"/>
        <v>0.96433284588222701</v>
      </c>
      <c r="AN133" s="29">
        <f t="shared" si="31"/>
        <v>0.99056212012533507</v>
      </c>
      <c r="AO133" s="29">
        <f t="shared" si="31"/>
        <v>0.96478542586158322</v>
      </c>
      <c r="AP133" s="29">
        <f t="shared" si="31"/>
        <v>0.98061714994572802</v>
      </c>
      <c r="AQ133" s="29">
        <f t="shared" si="31"/>
        <v>0.92871400057028797</v>
      </c>
      <c r="AR133" s="29">
        <f t="shared" si="31"/>
        <v>0.93261455525606474</v>
      </c>
      <c r="AS133" s="29">
        <f t="shared" si="31"/>
        <v>0.97874872492349541</v>
      </c>
      <c r="AT133" s="29">
        <f t="shared" si="31"/>
        <v>0.98336327943035873</v>
      </c>
      <c r="AU133" s="29">
        <f t="shared" si="31"/>
        <v>0.95249631846468097</v>
      </c>
      <c r="AV133" s="29">
        <f t="shared" si="31"/>
        <v>0.99197740838200377</v>
      </c>
      <c r="AW133" s="29">
        <f t="shared" si="31"/>
        <v>0.9749061489972497</v>
      </c>
      <c r="AX133" s="29">
        <f t="shared" si="31"/>
        <v>0.9811775335039904</v>
      </c>
      <c r="AY133" s="29">
        <f t="shared" si="31"/>
        <v>0.95197848636189009</v>
      </c>
      <c r="AZ133" s="35">
        <f t="shared" si="29"/>
        <v>0.91860188194357173</v>
      </c>
      <c r="BA133" s="36"/>
    </row>
    <row r="134" spans="1:53" ht="15.75" customHeight="1">
      <c r="A134" s="79"/>
      <c r="B134" s="80" t="s">
        <v>230</v>
      </c>
      <c r="C134" s="81"/>
      <c r="D134" s="78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2"/>
      <c r="BA134" s="23"/>
    </row>
    <row r="135" spans="1:53" ht="15.75" customHeight="1">
      <c r="A135" s="79">
        <v>58</v>
      </c>
      <c r="B135" s="83" t="s">
        <v>231</v>
      </c>
      <c r="C135" s="78" t="s">
        <v>76</v>
      </c>
      <c r="D135" s="61" t="s">
        <v>131</v>
      </c>
      <c r="E135" s="29">
        <f t="shared" ref="E135:Y135" si="32">(E37/(E37+E38+E39))</f>
        <v>0</v>
      </c>
      <c r="F135" s="29">
        <f t="shared" si="32"/>
        <v>0.89502070692478086</v>
      </c>
      <c r="G135" s="29">
        <f t="shared" si="32"/>
        <v>0.14124618033473452</v>
      </c>
      <c r="H135" s="29">
        <f t="shared" si="32"/>
        <v>0.39028642590286428</v>
      </c>
      <c r="I135" s="29">
        <f t="shared" si="32"/>
        <v>0</v>
      </c>
      <c r="J135" s="29">
        <f t="shared" si="32"/>
        <v>0</v>
      </c>
      <c r="K135" s="29">
        <f t="shared" si="32"/>
        <v>0.2658032089696501</v>
      </c>
      <c r="L135" s="29">
        <f t="shared" si="32"/>
        <v>0.35310734463276838</v>
      </c>
      <c r="M135" s="29">
        <f t="shared" si="32"/>
        <v>0</v>
      </c>
      <c r="N135" s="29">
        <f t="shared" si="32"/>
        <v>0.3745380127676472</v>
      </c>
      <c r="O135" s="29">
        <f t="shared" si="32"/>
        <v>0.23657440264963331</v>
      </c>
      <c r="P135" s="29">
        <f t="shared" si="32"/>
        <v>0</v>
      </c>
      <c r="Q135" s="29">
        <f t="shared" si="32"/>
        <v>0</v>
      </c>
      <c r="R135" s="29">
        <f t="shared" si="32"/>
        <v>0</v>
      </c>
      <c r="S135" s="29">
        <f t="shared" si="32"/>
        <v>0.31812806217266432</v>
      </c>
      <c r="T135" s="29">
        <f t="shared" si="32"/>
        <v>0.3809460181721005</v>
      </c>
      <c r="U135" s="29">
        <f t="shared" si="32"/>
        <v>0</v>
      </c>
      <c r="V135" s="29">
        <f t="shared" si="32"/>
        <v>0.13825420184338935</v>
      </c>
      <c r="W135" s="29">
        <f t="shared" si="32"/>
        <v>0.13186136071887034</v>
      </c>
      <c r="X135" s="29">
        <f t="shared" si="32"/>
        <v>0</v>
      </c>
      <c r="Y135" s="29">
        <f t="shared" si="32"/>
        <v>0</v>
      </c>
      <c r="Z135" s="29">
        <v>1</v>
      </c>
      <c r="AA135" s="29">
        <v>0</v>
      </c>
      <c r="AB135" s="29">
        <v>1</v>
      </c>
      <c r="AC135" s="29">
        <f t="shared" ref="AC135:AY135" si="33">(AC37/(AC37+AC38+AC39))</f>
        <v>0</v>
      </c>
      <c r="AD135" s="29">
        <f t="shared" si="33"/>
        <v>0</v>
      </c>
      <c r="AE135" s="29">
        <f t="shared" si="33"/>
        <v>0</v>
      </c>
      <c r="AF135" s="29">
        <f t="shared" si="33"/>
        <v>0.26890920647337796</v>
      </c>
      <c r="AG135" s="29">
        <f t="shared" si="33"/>
        <v>0.24339383240470014</v>
      </c>
      <c r="AH135" s="29">
        <f t="shared" si="33"/>
        <v>0</v>
      </c>
      <c r="AI135" s="29">
        <f t="shared" si="33"/>
        <v>0</v>
      </c>
      <c r="AJ135" s="29">
        <f t="shared" si="33"/>
        <v>0</v>
      </c>
      <c r="AK135" s="29">
        <f t="shared" si="33"/>
        <v>0</v>
      </c>
      <c r="AL135" s="29">
        <f t="shared" si="33"/>
        <v>0</v>
      </c>
      <c r="AM135" s="29">
        <f t="shared" si="33"/>
        <v>0</v>
      </c>
      <c r="AN135" s="29">
        <f t="shared" si="33"/>
        <v>0.11330765071640986</v>
      </c>
      <c r="AO135" s="29">
        <f t="shared" si="33"/>
        <v>0</v>
      </c>
      <c r="AP135" s="29">
        <f t="shared" si="33"/>
        <v>7.3270808909730353E-2</v>
      </c>
      <c r="AQ135" s="29">
        <f t="shared" si="33"/>
        <v>0.45520540612873012</v>
      </c>
      <c r="AR135" s="29">
        <f t="shared" si="33"/>
        <v>0.29531568228105903</v>
      </c>
      <c r="AS135" s="29">
        <f t="shared" si="33"/>
        <v>3.4060402684563756E-2</v>
      </c>
      <c r="AT135" s="29">
        <f t="shared" si="33"/>
        <v>0</v>
      </c>
      <c r="AU135" s="29">
        <f t="shared" si="33"/>
        <v>0</v>
      </c>
      <c r="AV135" s="29">
        <f t="shared" si="33"/>
        <v>0</v>
      </c>
      <c r="AW135" s="29">
        <f t="shared" si="33"/>
        <v>0.20794937452090095</v>
      </c>
      <c r="AX135" s="29">
        <f t="shared" si="33"/>
        <v>0</v>
      </c>
      <c r="AY135" s="29">
        <f t="shared" si="33"/>
        <v>0</v>
      </c>
      <c r="AZ135" s="35">
        <f t="shared" ref="AZ135:AZ136" si="34">AVERAGE(E135:AY135)</f>
        <v>0.15568464445124627</v>
      </c>
      <c r="BA135" s="36"/>
    </row>
    <row r="136" spans="1:53" ht="15.75" customHeight="1">
      <c r="A136" s="79">
        <v>59</v>
      </c>
      <c r="B136" s="83" t="s">
        <v>232</v>
      </c>
      <c r="C136" s="78" t="s">
        <v>76</v>
      </c>
      <c r="D136" s="61" t="s">
        <v>229</v>
      </c>
      <c r="E136" s="29">
        <f t="shared" ref="E136:Y136" si="35">(E39/(E37+E38+E39))</f>
        <v>1</v>
      </c>
      <c r="F136" s="29">
        <f t="shared" si="35"/>
        <v>0.1049792930752191</v>
      </c>
      <c r="G136" s="29">
        <f t="shared" si="35"/>
        <v>0.85875381966526543</v>
      </c>
      <c r="H136" s="29">
        <f t="shared" si="35"/>
        <v>0.60971357409713578</v>
      </c>
      <c r="I136" s="29">
        <f t="shared" si="35"/>
        <v>1</v>
      </c>
      <c r="J136" s="29">
        <f t="shared" si="35"/>
        <v>1</v>
      </c>
      <c r="K136" s="29">
        <f t="shared" si="35"/>
        <v>0.73419679103034985</v>
      </c>
      <c r="L136" s="29">
        <f t="shared" si="35"/>
        <v>0.64689265536723162</v>
      </c>
      <c r="M136" s="29">
        <f t="shared" si="35"/>
        <v>1</v>
      </c>
      <c r="N136" s="29">
        <f t="shared" si="35"/>
        <v>0.62546198723235291</v>
      </c>
      <c r="O136" s="29">
        <f t="shared" si="35"/>
        <v>0.76342559735036675</v>
      </c>
      <c r="P136" s="29">
        <f t="shared" si="35"/>
        <v>1</v>
      </c>
      <c r="Q136" s="29">
        <f t="shared" si="35"/>
        <v>1</v>
      </c>
      <c r="R136" s="29">
        <f t="shared" si="35"/>
        <v>1</v>
      </c>
      <c r="S136" s="29">
        <f t="shared" si="35"/>
        <v>0.68187193782733568</v>
      </c>
      <c r="T136" s="29">
        <f t="shared" si="35"/>
        <v>0.6190539818278995</v>
      </c>
      <c r="U136" s="29">
        <f t="shared" si="35"/>
        <v>1</v>
      </c>
      <c r="V136" s="29">
        <f t="shared" si="35"/>
        <v>0.86174579815661057</v>
      </c>
      <c r="W136" s="29">
        <f t="shared" si="35"/>
        <v>0.86813863928112966</v>
      </c>
      <c r="X136" s="29">
        <f t="shared" si="35"/>
        <v>1</v>
      </c>
      <c r="Y136" s="29">
        <f t="shared" si="35"/>
        <v>1</v>
      </c>
      <c r="Z136" s="29">
        <v>0</v>
      </c>
      <c r="AA136" s="29">
        <v>1</v>
      </c>
      <c r="AB136" s="29">
        <v>0</v>
      </c>
      <c r="AC136" s="29">
        <f t="shared" ref="AC136:AY136" si="36">(AC39/(AC37+AC38+AC39))</f>
        <v>1</v>
      </c>
      <c r="AD136" s="29">
        <f t="shared" si="36"/>
        <v>1</v>
      </c>
      <c r="AE136" s="29">
        <f t="shared" si="36"/>
        <v>1</v>
      </c>
      <c r="AF136" s="29">
        <f t="shared" si="36"/>
        <v>0.73109079352662198</v>
      </c>
      <c r="AG136" s="29">
        <f t="shared" si="36"/>
        <v>0.75660616759529986</v>
      </c>
      <c r="AH136" s="29">
        <f t="shared" si="36"/>
        <v>1</v>
      </c>
      <c r="AI136" s="29">
        <f t="shared" si="36"/>
        <v>1</v>
      </c>
      <c r="AJ136" s="29">
        <f t="shared" si="36"/>
        <v>1</v>
      </c>
      <c r="AK136" s="29">
        <f t="shared" si="36"/>
        <v>1</v>
      </c>
      <c r="AL136" s="29">
        <f t="shared" si="36"/>
        <v>1</v>
      </c>
      <c r="AM136" s="29">
        <f t="shared" si="36"/>
        <v>1</v>
      </c>
      <c r="AN136" s="29">
        <f t="shared" si="36"/>
        <v>0.8866923492835902</v>
      </c>
      <c r="AO136" s="29">
        <f t="shared" si="36"/>
        <v>1</v>
      </c>
      <c r="AP136" s="29">
        <f t="shared" si="36"/>
        <v>0.92672919109026952</v>
      </c>
      <c r="AQ136" s="29">
        <f t="shared" si="36"/>
        <v>0.54479459387126994</v>
      </c>
      <c r="AR136" s="29">
        <f t="shared" si="36"/>
        <v>0.70468431771894091</v>
      </c>
      <c r="AS136" s="29">
        <f t="shared" si="36"/>
        <v>0.96593959731543622</v>
      </c>
      <c r="AT136" s="29">
        <f t="shared" si="36"/>
        <v>1</v>
      </c>
      <c r="AU136" s="29">
        <f t="shared" si="36"/>
        <v>1</v>
      </c>
      <c r="AV136" s="29">
        <f t="shared" si="36"/>
        <v>1</v>
      </c>
      <c r="AW136" s="29">
        <f t="shared" si="36"/>
        <v>0.7920506254790991</v>
      </c>
      <c r="AX136" s="29">
        <f t="shared" si="36"/>
        <v>1</v>
      </c>
      <c r="AY136" s="29">
        <f t="shared" si="36"/>
        <v>1</v>
      </c>
      <c r="AZ136" s="35">
        <f t="shared" si="34"/>
        <v>0.8443153555487537</v>
      </c>
      <c r="BA136" s="36"/>
    </row>
    <row r="137" spans="1:53" ht="15.75" customHeight="1">
      <c r="A137" s="64"/>
      <c r="B137" s="65" t="s">
        <v>233</v>
      </c>
      <c r="C137" s="48"/>
      <c r="D137" s="49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22"/>
      <c r="BA137" s="88"/>
    </row>
    <row r="138" spans="1:53" ht="15.75" customHeight="1">
      <c r="A138" s="64">
        <v>60</v>
      </c>
      <c r="B138" s="89" t="s">
        <v>234</v>
      </c>
      <c r="C138" s="18" t="s">
        <v>61</v>
      </c>
      <c r="D138" s="18" t="s">
        <v>235</v>
      </c>
      <c r="E138" s="27">
        <v>635</v>
      </c>
      <c r="F138" s="27">
        <v>1924</v>
      </c>
      <c r="G138" s="27">
        <v>734</v>
      </c>
      <c r="H138" s="27">
        <v>780</v>
      </c>
      <c r="I138" s="27">
        <v>1392</v>
      </c>
      <c r="J138" s="27">
        <v>446</v>
      </c>
      <c r="K138" s="27">
        <v>299</v>
      </c>
      <c r="L138" s="27">
        <v>1218</v>
      </c>
      <c r="M138" s="27">
        <v>683</v>
      </c>
      <c r="N138" s="27">
        <v>782</v>
      </c>
      <c r="O138" s="39">
        <v>771</v>
      </c>
      <c r="P138" s="39">
        <v>766</v>
      </c>
      <c r="Q138" s="39">
        <v>1692</v>
      </c>
      <c r="R138" s="39">
        <v>496</v>
      </c>
      <c r="S138" s="39">
        <v>2587</v>
      </c>
      <c r="T138" s="39">
        <v>182</v>
      </c>
      <c r="U138" s="39">
        <v>129</v>
      </c>
      <c r="V138" s="39">
        <v>1348</v>
      </c>
      <c r="W138" s="39">
        <v>1210</v>
      </c>
      <c r="X138" s="39">
        <v>698</v>
      </c>
      <c r="Y138" s="39">
        <v>519</v>
      </c>
      <c r="Z138" s="39">
        <v>633</v>
      </c>
      <c r="AA138" s="39">
        <v>755</v>
      </c>
      <c r="AB138" s="39">
        <v>553</v>
      </c>
      <c r="AC138" s="39">
        <v>404</v>
      </c>
      <c r="AD138" s="39">
        <v>215</v>
      </c>
      <c r="AE138" s="39">
        <v>361</v>
      </c>
      <c r="AF138" s="39">
        <v>859</v>
      </c>
      <c r="AG138" s="39">
        <v>1122</v>
      </c>
      <c r="AH138" s="27">
        <v>1285</v>
      </c>
      <c r="AI138" s="27">
        <v>187</v>
      </c>
      <c r="AJ138" s="27">
        <v>187</v>
      </c>
      <c r="AK138" s="27">
        <v>1285</v>
      </c>
      <c r="AL138" s="27">
        <v>841</v>
      </c>
      <c r="AM138" s="27">
        <v>1380</v>
      </c>
      <c r="AN138" s="27">
        <v>1296</v>
      </c>
      <c r="AO138" s="27">
        <v>920</v>
      </c>
      <c r="AP138" s="27">
        <v>422</v>
      </c>
      <c r="AQ138" s="27">
        <v>2544</v>
      </c>
      <c r="AR138" s="27">
        <v>944</v>
      </c>
      <c r="AS138" s="27">
        <v>1811</v>
      </c>
      <c r="AT138" s="27">
        <v>727</v>
      </c>
      <c r="AU138" s="27">
        <v>399</v>
      </c>
      <c r="AV138" s="27">
        <v>1687</v>
      </c>
      <c r="AW138" s="27">
        <v>2540</v>
      </c>
      <c r="AX138" s="27">
        <v>614</v>
      </c>
      <c r="AY138" s="27">
        <v>300</v>
      </c>
      <c r="AZ138" s="28">
        <f t="shared" ref="AZ138:AZ141" si="37">SUM(E138:AY138)</f>
        <v>43562</v>
      </c>
      <c r="BA138" s="90"/>
    </row>
    <row r="139" spans="1:53" ht="15.75" customHeight="1">
      <c r="A139" s="64">
        <v>61</v>
      </c>
      <c r="B139" s="89" t="s">
        <v>236</v>
      </c>
      <c r="C139" s="18" t="s">
        <v>61</v>
      </c>
      <c r="D139" s="18" t="s">
        <v>237</v>
      </c>
      <c r="E139" s="27">
        <v>239</v>
      </c>
      <c r="F139" s="27">
        <v>626</v>
      </c>
      <c r="G139" s="27">
        <v>336</v>
      </c>
      <c r="H139" s="27">
        <v>854</v>
      </c>
      <c r="I139" s="27">
        <v>1276</v>
      </c>
      <c r="J139" s="27">
        <v>271</v>
      </c>
      <c r="K139" s="27">
        <v>146</v>
      </c>
      <c r="L139" s="27">
        <v>116</v>
      </c>
      <c r="M139" s="27">
        <v>538</v>
      </c>
      <c r="N139" s="27">
        <v>1039</v>
      </c>
      <c r="O139" s="39">
        <v>127</v>
      </c>
      <c r="P139" s="39">
        <v>64</v>
      </c>
      <c r="Q139" s="39">
        <v>116</v>
      </c>
      <c r="R139" s="39">
        <v>55</v>
      </c>
      <c r="S139" s="39">
        <v>535</v>
      </c>
      <c r="T139" s="39">
        <v>23</v>
      </c>
      <c r="U139" s="39">
        <v>0</v>
      </c>
      <c r="V139" s="39">
        <v>253</v>
      </c>
      <c r="W139" s="39">
        <v>140</v>
      </c>
      <c r="X139" s="39">
        <v>124</v>
      </c>
      <c r="Y139" s="39">
        <v>127</v>
      </c>
      <c r="Z139" s="39">
        <v>180</v>
      </c>
      <c r="AA139" s="39">
        <v>34</v>
      </c>
      <c r="AB139" s="39">
        <v>1008</v>
      </c>
      <c r="AC139" s="39">
        <v>240</v>
      </c>
      <c r="AD139" s="39">
        <v>0</v>
      </c>
      <c r="AE139" s="39"/>
      <c r="AF139" s="39">
        <v>158</v>
      </c>
      <c r="AG139" s="39">
        <v>42</v>
      </c>
      <c r="AH139" s="27">
        <v>176</v>
      </c>
      <c r="AI139" s="27">
        <v>36</v>
      </c>
      <c r="AJ139" s="27">
        <v>36</v>
      </c>
      <c r="AK139" s="27">
        <v>176</v>
      </c>
      <c r="AL139" s="27">
        <v>748</v>
      </c>
      <c r="AM139" s="27">
        <v>1519</v>
      </c>
      <c r="AN139" s="27">
        <v>256</v>
      </c>
      <c r="AO139" s="27">
        <v>195</v>
      </c>
      <c r="AP139" s="27">
        <v>76</v>
      </c>
      <c r="AQ139" s="27">
        <v>486</v>
      </c>
      <c r="AR139" s="27">
        <v>0</v>
      </c>
      <c r="AS139" s="27">
        <v>280</v>
      </c>
      <c r="AT139" s="27">
        <v>1285</v>
      </c>
      <c r="AU139" s="27">
        <v>359</v>
      </c>
      <c r="AV139" s="27">
        <v>160</v>
      </c>
      <c r="AW139" s="27">
        <v>978</v>
      </c>
      <c r="AX139" s="27">
        <v>490</v>
      </c>
      <c r="AY139" s="27">
        <v>243</v>
      </c>
      <c r="AZ139" s="28">
        <f t="shared" si="37"/>
        <v>16166</v>
      </c>
      <c r="BA139" s="90"/>
    </row>
    <row r="140" spans="1:53" ht="15.75" customHeight="1">
      <c r="A140" s="64">
        <v>62</v>
      </c>
      <c r="B140" s="89" t="s">
        <v>238</v>
      </c>
      <c r="C140" s="18" t="s">
        <v>61</v>
      </c>
      <c r="D140" s="18" t="s">
        <v>239</v>
      </c>
      <c r="E140" s="27">
        <v>163</v>
      </c>
      <c r="F140" s="27">
        <v>979</v>
      </c>
      <c r="G140" s="27">
        <v>1516</v>
      </c>
      <c r="H140" s="27">
        <v>819</v>
      </c>
      <c r="I140" s="27">
        <v>992</v>
      </c>
      <c r="J140" s="27">
        <v>538</v>
      </c>
      <c r="K140" s="27">
        <v>141</v>
      </c>
      <c r="L140" s="27">
        <v>264</v>
      </c>
      <c r="M140" s="27">
        <v>736</v>
      </c>
      <c r="N140" s="27">
        <v>1116</v>
      </c>
      <c r="O140" s="39">
        <v>279</v>
      </c>
      <c r="P140" s="39">
        <v>130</v>
      </c>
      <c r="Q140" s="39">
        <v>280</v>
      </c>
      <c r="R140" s="39">
        <v>0</v>
      </c>
      <c r="S140" s="39">
        <v>650</v>
      </c>
      <c r="T140" s="39">
        <v>131</v>
      </c>
      <c r="U140" s="39">
        <v>61</v>
      </c>
      <c r="V140" s="39">
        <v>293</v>
      </c>
      <c r="W140" s="39">
        <v>235</v>
      </c>
      <c r="X140" s="39">
        <v>110</v>
      </c>
      <c r="Y140" s="39">
        <v>48</v>
      </c>
      <c r="Z140" s="39">
        <v>300</v>
      </c>
      <c r="AA140" s="39">
        <v>64</v>
      </c>
      <c r="AB140" s="39">
        <v>746</v>
      </c>
      <c r="AC140" s="39">
        <v>478</v>
      </c>
      <c r="AD140" s="39">
        <v>26</v>
      </c>
      <c r="AE140" s="39">
        <v>25</v>
      </c>
      <c r="AF140" s="39">
        <v>144</v>
      </c>
      <c r="AG140" s="39">
        <v>132</v>
      </c>
      <c r="AH140" s="27">
        <v>278</v>
      </c>
      <c r="AI140" s="27">
        <v>108</v>
      </c>
      <c r="AJ140" s="27">
        <v>108</v>
      </c>
      <c r="AK140" s="27">
        <v>278</v>
      </c>
      <c r="AL140" s="27">
        <v>757</v>
      </c>
      <c r="AM140" s="27">
        <v>1907</v>
      </c>
      <c r="AN140" s="27">
        <v>463</v>
      </c>
      <c r="AO140" s="27">
        <v>251</v>
      </c>
      <c r="AP140" s="27">
        <v>86</v>
      </c>
      <c r="AQ140" s="27">
        <v>593</v>
      </c>
      <c r="AR140" s="27">
        <v>82</v>
      </c>
      <c r="AS140" s="27">
        <v>349</v>
      </c>
      <c r="AT140" s="27">
        <v>966</v>
      </c>
      <c r="AU140" s="27">
        <v>412</v>
      </c>
      <c r="AV140" s="27">
        <v>238</v>
      </c>
      <c r="AW140" s="27">
        <v>492</v>
      </c>
      <c r="AX140" s="27">
        <v>426</v>
      </c>
      <c r="AY140" s="27">
        <v>211</v>
      </c>
      <c r="AZ140" s="28">
        <f t="shared" si="37"/>
        <v>19401</v>
      </c>
      <c r="BA140" s="90"/>
    </row>
    <row r="141" spans="1:53" ht="15.75" customHeight="1">
      <c r="A141" s="64">
        <v>63</v>
      </c>
      <c r="B141" s="89" t="s">
        <v>240</v>
      </c>
      <c r="C141" s="91" t="s">
        <v>61</v>
      </c>
      <c r="D141" s="18" t="s">
        <v>239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8">
        <f t="shared" si="37"/>
        <v>0</v>
      </c>
      <c r="BA141" s="90"/>
    </row>
    <row r="142" spans="1:53" ht="15.75" customHeight="1">
      <c r="A142" s="92"/>
      <c r="B142" s="48"/>
      <c r="C142" s="48"/>
      <c r="D142" s="48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88"/>
      <c r="AV142" s="88"/>
      <c r="AW142" s="88"/>
      <c r="AX142" s="94"/>
      <c r="AY142" s="94"/>
      <c r="AZ142" s="95"/>
      <c r="BA142" s="94"/>
    </row>
    <row r="143" spans="1:53" ht="15.75" customHeight="1">
      <c r="A143" s="49"/>
      <c r="B143" s="48"/>
      <c r="C143" s="48"/>
      <c r="D143" s="48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88"/>
      <c r="AV143" s="88"/>
      <c r="AW143" s="88"/>
      <c r="AX143" s="94"/>
      <c r="AY143" s="94"/>
      <c r="AZ143" s="95"/>
      <c r="BA143" s="94"/>
    </row>
    <row r="144" spans="1:53" ht="15.75" customHeight="1">
      <c r="A144" s="92"/>
      <c r="B144" s="48"/>
      <c r="C144" s="48"/>
      <c r="D144" s="48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88"/>
      <c r="AV144" s="88"/>
      <c r="AW144" s="88"/>
      <c r="AX144" s="94"/>
      <c r="AY144" s="94"/>
      <c r="AZ144" s="95"/>
      <c r="BA144" s="94"/>
    </row>
    <row r="145" spans="1:53" ht="15.75" customHeight="1">
      <c r="A145" s="56"/>
      <c r="B145" s="48"/>
      <c r="C145" s="48"/>
      <c r="D145" s="48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88"/>
      <c r="AV145" s="88"/>
      <c r="AW145" s="88"/>
      <c r="AX145" s="94"/>
      <c r="AY145" s="94"/>
      <c r="AZ145" s="95"/>
      <c r="BA145" s="94"/>
    </row>
    <row r="146" spans="1:53" ht="15.75" customHeight="1">
      <c r="A146" s="56"/>
      <c r="B146" s="48"/>
      <c r="C146" s="48"/>
      <c r="D146" s="48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88"/>
      <c r="AV146" s="88"/>
      <c r="AW146" s="88"/>
      <c r="AX146" s="94"/>
      <c r="AY146" s="94"/>
      <c r="AZ146" s="95"/>
      <c r="BA146" s="94"/>
    </row>
    <row r="147" spans="1:53" ht="15.75" customHeight="1">
      <c r="A147" s="56"/>
      <c r="B147" s="48"/>
      <c r="C147" s="48"/>
      <c r="D147" s="48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88"/>
      <c r="AV147" s="88"/>
      <c r="AW147" s="88"/>
      <c r="AX147" s="94"/>
      <c r="AY147" s="94"/>
      <c r="AZ147" s="95"/>
      <c r="BA147" s="94"/>
    </row>
    <row r="148" spans="1:53" ht="15.75" customHeight="1">
      <c r="A148" s="56"/>
      <c r="B148" s="48"/>
      <c r="C148" s="48"/>
      <c r="D148" s="48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88"/>
      <c r="AV148" s="88"/>
      <c r="AW148" s="88"/>
      <c r="AX148" s="94"/>
      <c r="AY148" s="94"/>
      <c r="AZ148" s="95"/>
      <c r="BA148" s="94"/>
    </row>
    <row r="149" spans="1:53" ht="15.75" customHeight="1">
      <c r="A149" s="56"/>
      <c r="B149" s="48"/>
      <c r="C149" s="48"/>
      <c r="D149" s="48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88"/>
      <c r="AV149" s="88"/>
      <c r="AW149" s="88"/>
      <c r="AX149" s="94"/>
      <c r="AY149" s="94"/>
      <c r="AZ149" s="95"/>
      <c r="BA149" s="94"/>
    </row>
    <row r="150" spans="1:53" ht="15.75" customHeight="1">
      <c r="A150" s="56"/>
      <c r="B150" s="48"/>
      <c r="C150" s="48"/>
      <c r="D150" s="48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88"/>
      <c r="AV150" s="88"/>
      <c r="AW150" s="88"/>
      <c r="AX150" s="94"/>
      <c r="AY150" s="94"/>
      <c r="AZ150" s="95"/>
      <c r="BA150" s="94"/>
    </row>
    <row r="151" spans="1:53" ht="15.75" customHeight="1">
      <c r="A151" s="56"/>
      <c r="B151" s="48"/>
      <c r="C151" s="48"/>
      <c r="D151" s="48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88"/>
      <c r="AV151" s="88"/>
      <c r="AW151" s="88"/>
      <c r="AX151" s="94"/>
      <c r="AY151" s="94"/>
      <c r="AZ151" s="95"/>
      <c r="BA151" s="94"/>
    </row>
    <row r="152" spans="1:53" ht="15.75" customHeight="1">
      <c r="A152" s="56"/>
      <c r="B152" s="48"/>
      <c r="C152" s="48"/>
      <c r="D152" s="48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88"/>
      <c r="AV152" s="88"/>
      <c r="AW152" s="88"/>
      <c r="AX152" s="94"/>
      <c r="AY152" s="94"/>
      <c r="AZ152" s="95"/>
      <c r="BA152" s="94"/>
    </row>
    <row r="153" spans="1:53" ht="15.75" customHeight="1">
      <c r="A153" s="56"/>
      <c r="B153" s="48"/>
      <c r="C153" s="48"/>
      <c r="D153" s="48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88"/>
      <c r="AV153" s="88"/>
      <c r="AW153" s="88"/>
      <c r="AX153" s="94"/>
      <c r="AY153" s="94"/>
      <c r="AZ153" s="95"/>
      <c r="BA153" s="94"/>
    </row>
    <row r="154" spans="1:53" ht="15.75" customHeight="1">
      <c r="A154" s="56"/>
      <c r="B154" s="48"/>
      <c r="C154" s="48"/>
      <c r="D154" s="48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88"/>
      <c r="AV154" s="88"/>
      <c r="AW154" s="88"/>
      <c r="AX154" s="94"/>
      <c r="AY154" s="94"/>
      <c r="AZ154" s="95"/>
      <c r="BA154" s="94"/>
    </row>
    <row r="155" spans="1:53" ht="15.75" customHeight="1">
      <c r="A155" s="56"/>
      <c r="B155" s="48"/>
      <c r="C155" s="48"/>
      <c r="D155" s="48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88"/>
      <c r="AV155" s="88"/>
      <c r="AW155" s="88"/>
      <c r="AX155" s="94"/>
      <c r="AY155" s="94"/>
      <c r="AZ155" s="95"/>
      <c r="BA155" s="94"/>
    </row>
    <row r="156" spans="1:53" ht="15.75" customHeight="1">
      <c r="A156" s="56"/>
      <c r="B156" s="48"/>
      <c r="C156" s="48"/>
      <c r="D156" s="48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88"/>
      <c r="AV156" s="88"/>
      <c r="AW156" s="88"/>
      <c r="AX156" s="94"/>
      <c r="AY156" s="94"/>
      <c r="AZ156" s="95"/>
      <c r="BA156" s="94"/>
    </row>
    <row r="157" spans="1:53" ht="15.75" customHeight="1">
      <c r="A157" s="56"/>
      <c r="B157" s="48"/>
      <c r="C157" s="48"/>
      <c r="D157" s="48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88"/>
      <c r="AV157" s="88"/>
      <c r="AW157" s="88"/>
      <c r="AX157" s="94"/>
      <c r="AY157" s="94"/>
      <c r="AZ157" s="95"/>
      <c r="BA157" s="94"/>
    </row>
    <row r="158" spans="1:53" ht="15.75" customHeight="1">
      <c r="A158" s="56"/>
      <c r="B158" s="48"/>
      <c r="C158" s="48"/>
      <c r="D158" s="48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88"/>
      <c r="AV158" s="88"/>
      <c r="AW158" s="88"/>
      <c r="AX158" s="94"/>
      <c r="AY158" s="94"/>
      <c r="AZ158" s="95"/>
      <c r="BA158" s="94"/>
    </row>
    <row r="159" spans="1:53" ht="15.75" customHeight="1">
      <c r="A159" s="56"/>
      <c r="B159" s="48"/>
      <c r="C159" s="48"/>
      <c r="D159" s="48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88"/>
      <c r="AV159" s="88"/>
      <c r="AW159" s="88"/>
      <c r="AX159" s="94"/>
      <c r="AY159" s="94"/>
      <c r="AZ159" s="95"/>
      <c r="BA159" s="94"/>
    </row>
    <row r="160" spans="1:53" ht="15.75" customHeight="1">
      <c r="A160" s="56"/>
      <c r="B160" s="48"/>
      <c r="C160" s="48"/>
      <c r="D160" s="48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88"/>
      <c r="AV160" s="88"/>
      <c r="AW160" s="88"/>
      <c r="AX160" s="94"/>
      <c r="AY160" s="94"/>
      <c r="AZ160" s="95"/>
      <c r="BA160" s="94"/>
    </row>
    <row r="161" spans="1:53" ht="15.75" customHeight="1">
      <c r="A161" s="56"/>
      <c r="B161" s="48"/>
      <c r="C161" s="48"/>
      <c r="D161" s="48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88"/>
      <c r="AV161" s="88"/>
      <c r="AW161" s="88"/>
      <c r="AX161" s="94"/>
      <c r="AY161" s="94"/>
      <c r="AZ161" s="95"/>
      <c r="BA161" s="94"/>
    </row>
    <row r="162" spans="1:53" ht="15.75" customHeight="1">
      <c r="A162" s="56"/>
      <c r="B162" s="48"/>
      <c r="C162" s="48"/>
      <c r="D162" s="48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88"/>
      <c r="AV162" s="88"/>
      <c r="AW162" s="88"/>
      <c r="AX162" s="94"/>
      <c r="AY162" s="94"/>
      <c r="AZ162" s="95"/>
      <c r="BA162" s="94"/>
    </row>
    <row r="163" spans="1:53" ht="15.75" customHeight="1">
      <c r="A163" s="56"/>
      <c r="B163" s="48"/>
      <c r="C163" s="48"/>
      <c r="D163" s="48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88"/>
      <c r="AV163" s="88"/>
      <c r="AW163" s="88"/>
      <c r="AX163" s="94"/>
      <c r="AY163" s="94"/>
      <c r="AZ163" s="95"/>
      <c r="BA163" s="94"/>
    </row>
    <row r="164" spans="1:53" ht="15.75" customHeight="1">
      <c r="A164" s="56"/>
      <c r="B164" s="48"/>
      <c r="C164" s="48"/>
      <c r="D164" s="48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88"/>
      <c r="AV164" s="88"/>
      <c r="AW164" s="88"/>
      <c r="AX164" s="94"/>
      <c r="AY164" s="94"/>
      <c r="AZ164" s="95"/>
      <c r="BA164" s="94"/>
    </row>
    <row r="165" spans="1:53" ht="15.75" customHeight="1">
      <c r="A165" s="56"/>
      <c r="B165" s="48"/>
      <c r="C165" s="48"/>
      <c r="D165" s="48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88"/>
      <c r="AV165" s="88"/>
      <c r="AW165" s="88"/>
      <c r="AX165" s="94"/>
      <c r="AY165" s="94"/>
      <c r="AZ165" s="95"/>
      <c r="BA165" s="94"/>
    </row>
    <row r="166" spans="1:53" ht="15.75" customHeight="1">
      <c r="A166" s="56"/>
      <c r="B166" s="48"/>
      <c r="C166" s="48"/>
      <c r="D166" s="48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88"/>
      <c r="AV166" s="88"/>
      <c r="AW166" s="88"/>
      <c r="AX166" s="94"/>
      <c r="AY166" s="94"/>
      <c r="AZ166" s="95"/>
      <c r="BA166" s="94"/>
    </row>
    <row r="167" spans="1:53" ht="15.75" customHeight="1">
      <c r="A167" s="56"/>
      <c r="B167" s="48"/>
      <c r="C167" s="48"/>
      <c r="D167" s="48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88"/>
      <c r="AV167" s="88"/>
      <c r="AW167" s="88"/>
      <c r="AX167" s="94"/>
      <c r="AY167" s="94"/>
      <c r="AZ167" s="95"/>
      <c r="BA167" s="94"/>
    </row>
    <row r="168" spans="1:53" ht="15.75" customHeight="1">
      <c r="A168" s="56"/>
      <c r="B168" s="48"/>
      <c r="C168" s="48"/>
      <c r="D168" s="48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88"/>
      <c r="AV168" s="88"/>
      <c r="AW168" s="88"/>
      <c r="AX168" s="94"/>
      <c r="AY168" s="94"/>
      <c r="AZ168" s="95"/>
      <c r="BA168" s="94"/>
    </row>
    <row r="169" spans="1:53" ht="15.75" customHeight="1">
      <c r="A169" s="56"/>
      <c r="B169" s="48"/>
      <c r="C169" s="48"/>
      <c r="D169" s="48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88"/>
      <c r="AV169" s="88"/>
      <c r="AW169" s="88"/>
      <c r="AX169" s="94"/>
      <c r="AY169" s="94"/>
      <c r="AZ169" s="95"/>
      <c r="BA169" s="94"/>
    </row>
    <row r="170" spans="1:53" ht="15.75" customHeight="1">
      <c r="A170" s="56"/>
      <c r="B170" s="48"/>
      <c r="C170" s="48"/>
      <c r="D170" s="48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88"/>
      <c r="AV170" s="88"/>
      <c r="AW170" s="88"/>
      <c r="AX170" s="94"/>
      <c r="AY170" s="94"/>
      <c r="AZ170" s="95"/>
      <c r="BA170" s="94"/>
    </row>
    <row r="171" spans="1:53" ht="15.75" customHeight="1">
      <c r="A171" s="56"/>
      <c r="B171" s="48"/>
      <c r="C171" s="48"/>
      <c r="D171" s="48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88"/>
      <c r="AV171" s="88"/>
      <c r="AW171" s="88"/>
      <c r="AX171" s="94"/>
      <c r="AY171" s="94"/>
      <c r="AZ171" s="95"/>
      <c r="BA171" s="94"/>
    </row>
    <row r="172" spans="1:53" ht="15.75" customHeight="1">
      <c r="A172" s="56"/>
      <c r="B172" s="48"/>
      <c r="C172" s="48"/>
      <c r="D172" s="48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88"/>
      <c r="AV172" s="88"/>
      <c r="AW172" s="88"/>
      <c r="AX172" s="94"/>
      <c r="AY172" s="94"/>
      <c r="AZ172" s="95"/>
      <c r="BA172" s="94"/>
    </row>
    <row r="173" spans="1:53" ht="15.75" customHeight="1">
      <c r="A173" s="56"/>
      <c r="B173" s="48"/>
      <c r="C173" s="48"/>
      <c r="D173" s="48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88"/>
      <c r="AV173" s="88"/>
      <c r="AW173" s="88"/>
      <c r="AX173" s="94"/>
      <c r="AY173" s="94"/>
      <c r="AZ173" s="95"/>
      <c r="BA173" s="94"/>
    </row>
    <row r="174" spans="1:53" ht="15.75" customHeight="1">
      <c r="A174" s="56"/>
      <c r="B174" s="48"/>
      <c r="C174" s="48"/>
      <c r="D174" s="48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88"/>
      <c r="AV174" s="88"/>
      <c r="AW174" s="88"/>
      <c r="AX174" s="94"/>
      <c r="AY174" s="94"/>
      <c r="AZ174" s="95"/>
      <c r="BA174" s="94"/>
    </row>
    <row r="175" spans="1:53" ht="15.75" customHeight="1">
      <c r="A175" s="56"/>
      <c r="B175" s="48"/>
      <c r="C175" s="48"/>
      <c r="D175" s="48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88"/>
      <c r="AV175" s="88"/>
      <c r="AW175" s="88"/>
      <c r="AX175" s="94"/>
      <c r="AY175" s="94"/>
      <c r="AZ175" s="95"/>
      <c r="BA175" s="94"/>
    </row>
    <row r="176" spans="1:53" ht="15.75" customHeight="1">
      <c r="A176" s="56"/>
      <c r="B176" s="48"/>
      <c r="C176" s="48"/>
      <c r="D176" s="48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88"/>
      <c r="AV176" s="88"/>
      <c r="AW176" s="88"/>
      <c r="AX176" s="94"/>
      <c r="AY176" s="94"/>
      <c r="AZ176" s="95"/>
      <c r="BA176" s="94"/>
    </row>
    <row r="177" spans="1:53" ht="15.75" customHeight="1">
      <c r="A177" s="56"/>
      <c r="B177" s="48"/>
      <c r="C177" s="48"/>
      <c r="D177" s="48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88"/>
      <c r="AV177" s="88"/>
      <c r="AW177" s="88"/>
      <c r="AX177" s="94"/>
      <c r="AY177" s="94"/>
      <c r="AZ177" s="95"/>
      <c r="BA177" s="94"/>
    </row>
    <row r="178" spans="1:53" ht="15.75" customHeight="1">
      <c r="A178" s="56"/>
      <c r="B178" s="48"/>
      <c r="C178" s="48"/>
      <c r="D178" s="48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88"/>
      <c r="AV178" s="88"/>
      <c r="AW178" s="88"/>
      <c r="AX178" s="94"/>
      <c r="AY178" s="94"/>
      <c r="AZ178" s="95"/>
      <c r="BA178" s="94"/>
    </row>
    <row r="179" spans="1:53" ht="15.75" customHeight="1">
      <c r="A179" s="56"/>
      <c r="B179" s="48"/>
      <c r="C179" s="48"/>
      <c r="D179" s="48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88"/>
      <c r="AV179" s="88"/>
      <c r="AW179" s="88"/>
      <c r="AX179" s="94"/>
      <c r="AY179" s="94"/>
      <c r="AZ179" s="95"/>
      <c r="BA179" s="94"/>
    </row>
    <row r="180" spans="1:53" ht="15.75" customHeight="1">
      <c r="A180" s="56"/>
      <c r="B180" s="48"/>
      <c r="C180" s="48"/>
      <c r="D180" s="48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88"/>
      <c r="AV180" s="88"/>
      <c r="AW180" s="88"/>
      <c r="AX180" s="94"/>
      <c r="AY180" s="94"/>
      <c r="AZ180" s="95"/>
      <c r="BA180" s="94"/>
    </row>
    <row r="181" spans="1:53" ht="15.75" customHeight="1">
      <c r="A181" s="56"/>
      <c r="B181" s="48"/>
      <c r="C181" s="48"/>
      <c r="D181" s="48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88"/>
      <c r="AV181" s="88"/>
      <c r="AW181" s="88"/>
      <c r="AX181" s="94"/>
      <c r="AY181" s="94"/>
      <c r="AZ181" s="95"/>
      <c r="BA181" s="94"/>
    </row>
    <row r="182" spans="1:53" ht="15.75" customHeight="1">
      <c r="A182" s="56"/>
      <c r="B182" s="48"/>
      <c r="C182" s="48"/>
      <c r="D182" s="48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88"/>
      <c r="AV182" s="88"/>
      <c r="AW182" s="88"/>
      <c r="AX182" s="94"/>
      <c r="AY182" s="94"/>
      <c r="AZ182" s="95"/>
      <c r="BA182" s="94"/>
    </row>
    <row r="183" spans="1:53" ht="15.75" customHeight="1">
      <c r="A183" s="56"/>
      <c r="B183" s="48"/>
      <c r="C183" s="48"/>
      <c r="D183" s="48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88"/>
      <c r="AV183" s="88"/>
      <c r="AW183" s="88"/>
      <c r="AX183" s="94"/>
      <c r="AY183" s="94"/>
      <c r="AZ183" s="95"/>
      <c r="BA183" s="94"/>
    </row>
    <row r="184" spans="1:53" ht="15.75" customHeight="1">
      <c r="A184" s="56"/>
      <c r="B184" s="48"/>
      <c r="C184" s="48"/>
      <c r="D184" s="48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88"/>
      <c r="AV184" s="88"/>
      <c r="AW184" s="88"/>
      <c r="AX184" s="94"/>
      <c r="AY184" s="94"/>
      <c r="AZ184" s="95"/>
      <c r="BA184" s="94"/>
    </row>
    <row r="185" spans="1:53" ht="15.75" customHeight="1">
      <c r="A185" s="56"/>
      <c r="B185" s="48"/>
      <c r="C185" s="48"/>
      <c r="D185" s="48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88"/>
      <c r="AV185" s="88"/>
      <c r="AW185" s="88"/>
      <c r="AX185" s="94"/>
      <c r="AY185" s="94"/>
      <c r="AZ185" s="95"/>
      <c r="BA185" s="94"/>
    </row>
    <row r="186" spans="1:53" ht="15.75" customHeight="1">
      <c r="A186" s="56"/>
      <c r="B186" s="48"/>
      <c r="C186" s="48"/>
      <c r="D186" s="48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88"/>
      <c r="AV186" s="88"/>
      <c r="AW186" s="88"/>
      <c r="AX186" s="94"/>
      <c r="AY186" s="94"/>
      <c r="AZ186" s="95"/>
      <c r="BA186" s="94"/>
    </row>
    <row r="187" spans="1:53" ht="15.75" customHeight="1">
      <c r="A187" s="56"/>
      <c r="B187" s="48"/>
      <c r="C187" s="48"/>
      <c r="D187" s="48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88"/>
      <c r="AV187" s="88"/>
      <c r="AW187" s="88"/>
      <c r="AX187" s="94"/>
      <c r="AY187" s="94"/>
      <c r="AZ187" s="95"/>
      <c r="BA187" s="94"/>
    </row>
    <row r="188" spans="1:53" ht="15.75" customHeight="1">
      <c r="A188" s="56"/>
      <c r="B188" s="48"/>
      <c r="C188" s="48"/>
      <c r="D188" s="48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88"/>
      <c r="AV188" s="88"/>
      <c r="AW188" s="88"/>
      <c r="AX188" s="94"/>
      <c r="AY188" s="94"/>
      <c r="AZ188" s="95"/>
      <c r="BA188" s="94"/>
    </row>
    <row r="189" spans="1:53" ht="15.75" customHeight="1">
      <c r="A189" s="56"/>
      <c r="B189" s="48"/>
      <c r="C189" s="48"/>
      <c r="D189" s="48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88"/>
      <c r="AV189" s="88"/>
      <c r="AW189" s="88"/>
      <c r="AX189" s="94"/>
      <c r="AY189" s="94"/>
      <c r="AZ189" s="95"/>
      <c r="BA189" s="94"/>
    </row>
    <row r="190" spans="1:53" ht="15.75" customHeight="1">
      <c r="A190" s="56"/>
      <c r="B190" s="48"/>
      <c r="C190" s="48"/>
      <c r="D190" s="48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88"/>
      <c r="AV190" s="88"/>
      <c r="AW190" s="88"/>
      <c r="AX190" s="94"/>
      <c r="AY190" s="94"/>
      <c r="AZ190" s="95"/>
      <c r="BA190" s="94"/>
    </row>
    <row r="191" spans="1:53" ht="15.75" customHeight="1">
      <c r="A191" s="56"/>
      <c r="B191" s="48"/>
      <c r="C191" s="48"/>
      <c r="D191" s="48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88"/>
      <c r="AV191" s="88"/>
      <c r="AW191" s="88"/>
      <c r="AX191" s="94"/>
      <c r="AY191" s="94"/>
      <c r="AZ191" s="95"/>
      <c r="BA191" s="94"/>
    </row>
    <row r="192" spans="1:53" ht="15.75" customHeight="1">
      <c r="A192" s="56"/>
      <c r="B192" s="48"/>
      <c r="C192" s="48"/>
      <c r="D192" s="48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88"/>
      <c r="AV192" s="88"/>
      <c r="AW192" s="88"/>
      <c r="AX192" s="94"/>
      <c r="AY192" s="94"/>
      <c r="AZ192" s="95"/>
      <c r="BA192" s="94"/>
    </row>
    <row r="193" spans="1:53" ht="15.75" customHeight="1">
      <c r="A193" s="56"/>
      <c r="B193" s="48"/>
      <c r="C193" s="48"/>
      <c r="D193" s="48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88"/>
      <c r="AV193" s="88"/>
      <c r="AW193" s="88"/>
      <c r="AX193" s="94"/>
      <c r="AY193" s="94"/>
      <c r="AZ193" s="95"/>
      <c r="BA193" s="94"/>
    </row>
    <row r="194" spans="1:53" ht="15.75" customHeight="1">
      <c r="A194" s="56"/>
      <c r="B194" s="48"/>
      <c r="C194" s="48"/>
      <c r="D194" s="48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88"/>
      <c r="AV194" s="88"/>
      <c r="AW194" s="88"/>
      <c r="AX194" s="94"/>
      <c r="AY194" s="94"/>
      <c r="AZ194" s="95"/>
      <c r="BA194" s="94"/>
    </row>
    <row r="195" spans="1:53" ht="15.75" customHeight="1">
      <c r="A195" s="56"/>
      <c r="B195" s="48"/>
      <c r="C195" s="48"/>
      <c r="D195" s="48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88"/>
      <c r="AV195" s="88"/>
      <c r="AW195" s="88"/>
      <c r="AX195" s="94"/>
      <c r="AY195" s="94"/>
      <c r="AZ195" s="95"/>
      <c r="BA195" s="94"/>
    </row>
    <row r="196" spans="1:53" ht="15.75" customHeight="1">
      <c r="A196" s="56"/>
      <c r="B196" s="48"/>
      <c r="C196" s="48"/>
      <c r="D196" s="48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88"/>
      <c r="AV196" s="88"/>
      <c r="AW196" s="88"/>
      <c r="AX196" s="94"/>
      <c r="AY196" s="94"/>
      <c r="AZ196" s="95"/>
      <c r="BA196" s="94"/>
    </row>
    <row r="197" spans="1:53" ht="15.75" customHeight="1">
      <c r="A197" s="56"/>
      <c r="B197" s="48"/>
      <c r="C197" s="48"/>
      <c r="D197" s="48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88"/>
      <c r="AV197" s="88"/>
      <c r="AW197" s="88"/>
      <c r="AX197" s="94"/>
      <c r="AY197" s="94"/>
      <c r="AZ197" s="95"/>
      <c r="BA197" s="94"/>
    </row>
    <row r="198" spans="1:53" ht="15.75" customHeight="1">
      <c r="A198" s="56"/>
      <c r="B198" s="48"/>
      <c r="C198" s="48"/>
      <c r="D198" s="48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88"/>
      <c r="AV198" s="88"/>
      <c r="AW198" s="88"/>
      <c r="AX198" s="94"/>
      <c r="AY198" s="94"/>
      <c r="AZ198" s="95"/>
      <c r="BA198" s="94"/>
    </row>
    <row r="199" spans="1:53" ht="15.75" customHeight="1">
      <c r="A199" s="56"/>
      <c r="B199" s="48"/>
      <c r="C199" s="48"/>
      <c r="D199" s="48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88"/>
      <c r="AV199" s="88"/>
      <c r="AW199" s="88"/>
      <c r="AX199" s="94"/>
      <c r="AY199" s="94"/>
      <c r="AZ199" s="95"/>
      <c r="BA199" s="94"/>
    </row>
    <row r="200" spans="1:53" ht="15.75" customHeight="1">
      <c r="A200" s="56"/>
      <c r="B200" s="48"/>
      <c r="C200" s="48"/>
      <c r="D200" s="48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88"/>
      <c r="AV200" s="88"/>
      <c r="AW200" s="88"/>
      <c r="AX200" s="94"/>
      <c r="AY200" s="94"/>
      <c r="AZ200" s="95"/>
      <c r="BA200" s="94"/>
    </row>
    <row r="201" spans="1:53" ht="15.75" customHeight="1">
      <c r="A201" s="56"/>
      <c r="B201" s="48"/>
      <c r="C201" s="48"/>
      <c r="D201" s="48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88"/>
      <c r="AV201" s="88"/>
      <c r="AW201" s="88"/>
      <c r="AX201" s="94"/>
      <c r="AY201" s="94"/>
      <c r="AZ201" s="95"/>
      <c r="BA201" s="94"/>
    </row>
    <row r="202" spans="1:53" ht="15.75" customHeight="1">
      <c r="A202" s="56"/>
      <c r="B202" s="48"/>
      <c r="C202" s="48"/>
      <c r="D202" s="48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88"/>
      <c r="AV202" s="88"/>
      <c r="AW202" s="88"/>
      <c r="AX202" s="94"/>
      <c r="AY202" s="94"/>
      <c r="AZ202" s="95"/>
      <c r="BA202" s="94"/>
    </row>
    <row r="203" spans="1:53" ht="15.75" customHeight="1">
      <c r="A203" s="56"/>
      <c r="B203" s="48"/>
      <c r="C203" s="48"/>
      <c r="D203" s="48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88"/>
      <c r="AV203" s="88"/>
      <c r="AW203" s="88"/>
      <c r="AX203" s="94"/>
      <c r="AY203" s="94"/>
      <c r="AZ203" s="95"/>
      <c r="BA203" s="94"/>
    </row>
    <row r="204" spans="1:53" ht="15.75" customHeight="1">
      <c r="A204" s="56"/>
      <c r="B204" s="48"/>
      <c r="C204" s="48"/>
      <c r="D204" s="48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88"/>
      <c r="AV204" s="88"/>
      <c r="AW204" s="88"/>
      <c r="AX204" s="94"/>
      <c r="AY204" s="94"/>
      <c r="AZ204" s="95"/>
      <c r="BA204" s="94"/>
    </row>
    <row r="205" spans="1:53" ht="15.75" customHeight="1">
      <c r="A205" s="56"/>
      <c r="B205" s="48"/>
      <c r="C205" s="48"/>
      <c r="D205" s="48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88"/>
      <c r="AV205" s="88"/>
      <c r="AW205" s="88"/>
      <c r="AX205" s="94"/>
      <c r="AY205" s="94"/>
      <c r="AZ205" s="95"/>
      <c r="BA205" s="94"/>
    </row>
    <row r="206" spans="1:53" ht="15.75" customHeight="1">
      <c r="A206" s="56"/>
      <c r="B206" s="48"/>
      <c r="C206" s="48"/>
      <c r="D206" s="48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88"/>
      <c r="AV206" s="88"/>
      <c r="AW206" s="88"/>
      <c r="AX206" s="94"/>
      <c r="AY206" s="94"/>
      <c r="AZ206" s="95"/>
      <c r="BA206" s="94"/>
    </row>
    <row r="207" spans="1:53" ht="15.75" customHeight="1">
      <c r="A207" s="56"/>
      <c r="B207" s="48"/>
      <c r="C207" s="48"/>
      <c r="D207" s="48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88"/>
      <c r="AV207" s="88"/>
      <c r="AW207" s="88"/>
      <c r="AX207" s="94"/>
      <c r="AY207" s="94"/>
      <c r="AZ207" s="95"/>
      <c r="BA207" s="94"/>
    </row>
    <row r="208" spans="1:53" ht="15.75" customHeight="1">
      <c r="A208" s="56"/>
      <c r="B208" s="48"/>
      <c r="C208" s="48"/>
      <c r="D208" s="48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88"/>
      <c r="AV208" s="88"/>
      <c r="AW208" s="88"/>
      <c r="AX208" s="94"/>
      <c r="AY208" s="94"/>
      <c r="AZ208" s="95"/>
      <c r="BA208" s="94"/>
    </row>
    <row r="209" spans="1:53" ht="15.75" customHeight="1">
      <c r="A209" s="56"/>
      <c r="B209" s="48"/>
      <c r="C209" s="48"/>
      <c r="D209" s="48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88"/>
      <c r="AV209" s="88"/>
      <c r="AW209" s="88"/>
      <c r="AX209" s="94"/>
      <c r="AY209" s="94"/>
      <c r="AZ209" s="95"/>
      <c r="BA209" s="94"/>
    </row>
    <row r="210" spans="1:53" ht="15.75" customHeight="1">
      <c r="A210" s="56"/>
      <c r="B210" s="48"/>
      <c r="C210" s="48"/>
      <c r="D210" s="48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88"/>
      <c r="AV210" s="88"/>
      <c r="AW210" s="88"/>
      <c r="AX210" s="94"/>
      <c r="AY210" s="94"/>
      <c r="AZ210" s="95"/>
      <c r="BA210" s="94"/>
    </row>
    <row r="211" spans="1:53" ht="15.75" customHeight="1">
      <c r="A211" s="56"/>
      <c r="B211" s="48"/>
      <c r="C211" s="48"/>
      <c r="D211" s="48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88"/>
      <c r="AV211" s="88"/>
      <c r="AW211" s="88"/>
      <c r="AX211" s="94"/>
      <c r="AY211" s="94"/>
      <c r="AZ211" s="95"/>
      <c r="BA211" s="94"/>
    </row>
    <row r="212" spans="1:53" ht="15.75" customHeight="1">
      <c r="A212" s="56"/>
      <c r="B212" s="48"/>
      <c r="C212" s="48"/>
      <c r="D212" s="48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88"/>
      <c r="AV212" s="88"/>
      <c r="AW212" s="88"/>
      <c r="AX212" s="94"/>
      <c r="AY212" s="94"/>
      <c r="AZ212" s="95"/>
      <c r="BA212" s="94"/>
    </row>
    <row r="213" spans="1:53" ht="15.75" customHeight="1">
      <c r="A213" s="56"/>
      <c r="B213" s="48"/>
      <c r="C213" s="48"/>
      <c r="D213" s="48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88"/>
      <c r="AV213" s="88"/>
      <c r="AW213" s="88"/>
      <c r="AX213" s="94"/>
      <c r="AY213" s="94"/>
      <c r="AZ213" s="95"/>
      <c r="BA213" s="94"/>
    </row>
    <row r="214" spans="1:53" ht="15.75" customHeight="1">
      <c r="A214" s="56"/>
      <c r="B214" s="48"/>
      <c r="C214" s="48"/>
      <c r="D214" s="48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88"/>
      <c r="AV214" s="88"/>
      <c r="AW214" s="88"/>
      <c r="AX214" s="94"/>
      <c r="AY214" s="94"/>
      <c r="AZ214" s="95"/>
      <c r="BA214" s="94"/>
    </row>
    <row r="215" spans="1:53" ht="15.75" customHeight="1">
      <c r="A215" s="56"/>
      <c r="B215" s="48"/>
      <c r="C215" s="48"/>
      <c r="D215" s="48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88"/>
      <c r="AV215" s="88"/>
      <c r="AW215" s="88"/>
      <c r="AX215" s="94"/>
      <c r="AY215" s="94"/>
      <c r="AZ215" s="95"/>
      <c r="BA215" s="94"/>
    </row>
    <row r="216" spans="1:53" ht="15.75" customHeight="1">
      <c r="A216" s="56"/>
      <c r="B216" s="48"/>
      <c r="C216" s="48"/>
      <c r="D216" s="48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88"/>
      <c r="AV216" s="88"/>
      <c r="AW216" s="88"/>
      <c r="AX216" s="94"/>
      <c r="AY216" s="94"/>
      <c r="AZ216" s="95"/>
      <c r="BA216" s="94"/>
    </row>
    <row r="217" spans="1:53" ht="15.75" customHeight="1">
      <c r="A217" s="56"/>
      <c r="B217" s="48"/>
      <c r="C217" s="48"/>
      <c r="D217" s="48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88"/>
      <c r="AV217" s="88"/>
      <c r="AW217" s="88"/>
      <c r="AX217" s="94"/>
      <c r="AY217" s="94"/>
      <c r="AZ217" s="95"/>
      <c r="BA217" s="94"/>
    </row>
    <row r="218" spans="1:53" ht="15.75" customHeight="1">
      <c r="A218" s="56"/>
      <c r="B218" s="48"/>
      <c r="C218" s="48"/>
      <c r="D218" s="48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88"/>
      <c r="AV218" s="88"/>
      <c r="AW218" s="88"/>
      <c r="AX218" s="94"/>
      <c r="AY218" s="94"/>
      <c r="AZ218" s="95"/>
      <c r="BA218" s="94"/>
    </row>
    <row r="219" spans="1:53" ht="15.75" customHeight="1">
      <c r="A219" s="56"/>
      <c r="B219" s="48"/>
      <c r="C219" s="48"/>
      <c r="D219" s="48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88"/>
      <c r="AV219" s="88"/>
      <c r="AW219" s="88"/>
      <c r="AX219" s="94"/>
      <c r="AY219" s="94"/>
      <c r="AZ219" s="95"/>
      <c r="BA219" s="94"/>
    </row>
    <row r="220" spans="1:53" ht="15.75" customHeight="1">
      <c r="A220" s="56"/>
      <c r="B220" s="48"/>
      <c r="C220" s="48"/>
      <c r="D220" s="48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88"/>
      <c r="AV220" s="88"/>
      <c r="AW220" s="88"/>
      <c r="AX220" s="94"/>
      <c r="AY220" s="94"/>
      <c r="AZ220" s="95"/>
      <c r="BA220" s="94"/>
    </row>
    <row r="221" spans="1:53" ht="15.75" customHeight="1">
      <c r="A221" s="56"/>
      <c r="B221" s="48"/>
      <c r="C221" s="48"/>
      <c r="D221" s="48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88"/>
      <c r="AV221" s="88"/>
      <c r="AW221" s="88"/>
      <c r="AX221" s="94"/>
      <c r="AY221" s="94"/>
      <c r="AZ221" s="95"/>
      <c r="BA221" s="94"/>
    </row>
    <row r="222" spans="1:53" ht="15.75" customHeight="1">
      <c r="A222" s="56"/>
      <c r="B222" s="48"/>
      <c r="C222" s="48"/>
      <c r="D222" s="48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88"/>
      <c r="AV222" s="88"/>
      <c r="AW222" s="88"/>
      <c r="AX222" s="94"/>
      <c r="AY222" s="94"/>
      <c r="AZ222" s="95"/>
      <c r="BA222" s="94"/>
    </row>
    <row r="223" spans="1:53" ht="15.75" customHeight="1">
      <c r="A223" s="56"/>
      <c r="B223" s="48"/>
      <c r="C223" s="48"/>
      <c r="D223" s="48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88"/>
      <c r="AV223" s="88"/>
      <c r="AW223" s="88"/>
      <c r="AX223" s="94"/>
      <c r="AY223" s="94"/>
      <c r="AZ223" s="95"/>
      <c r="BA223" s="94"/>
    </row>
    <row r="224" spans="1:53" ht="15.75" customHeight="1">
      <c r="A224" s="56"/>
      <c r="B224" s="48"/>
      <c r="C224" s="48"/>
      <c r="D224" s="48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88"/>
      <c r="AV224" s="88"/>
      <c r="AW224" s="88"/>
      <c r="AX224" s="94"/>
      <c r="AY224" s="94"/>
      <c r="AZ224" s="95"/>
      <c r="BA224" s="94"/>
    </row>
    <row r="225" spans="1:53" ht="15.75" customHeight="1">
      <c r="A225" s="56"/>
      <c r="B225" s="48"/>
      <c r="C225" s="48"/>
      <c r="D225" s="48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88"/>
      <c r="AV225" s="88"/>
      <c r="AW225" s="88"/>
      <c r="AX225" s="94"/>
      <c r="AY225" s="94"/>
      <c r="AZ225" s="95"/>
      <c r="BA225" s="94"/>
    </row>
    <row r="226" spans="1:53" ht="15.75" customHeight="1">
      <c r="A226" s="56"/>
      <c r="B226" s="48"/>
      <c r="C226" s="48"/>
      <c r="D226" s="48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66"/>
      <c r="BA226" s="88"/>
    </row>
    <row r="227" spans="1:53" ht="15.75" customHeight="1">
      <c r="A227" s="56"/>
      <c r="B227" s="48"/>
      <c r="C227" s="48"/>
      <c r="D227" s="48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66"/>
      <c r="BA227" s="88"/>
    </row>
    <row r="228" spans="1:53" ht="15.75" customHeight="1">
      <c r="A228" s="56"/>
      <c r="B228" s="48"/>
      <c r="C228" s="48"/>
      <c r="D228" s="48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66"/>
      <c r="BA228" s="88"/>
    </row>
    <row r="229" spans="1:53" ht="15.75" customHeight="1">
      <c r="A229" s="56"/>
      <c r="B229" s="48"/>
      <c r="C229" s="48"/>
      <c r="D229" s="48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66"/>
      <c r="BA229" s="88"/>
    </row>
    <row r="230" spans="1:53" ht="15.75" customHeight="1">
      <c r="A230" s="56"/>
      <c r="B230" s="48"/>
      <c r="C230" s="48"/>
      <c r="D230" s="48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66"/>
      <c r="BA230" s="88"/>
    </row>
    <row r="231" spans="1:53" ht="15.75" customHeight="1">
      <c r="A231" s="56"/>
      <c r="B231" s="48"/>
      <c r="C231" s="48"/>
      <c r="D231" s="48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66"/>
      <c r="BA231" s="88"/>
    </row>
    <row r="232" spans="1:53" ht="15.75" customHeight="1">
      <c r="A232" s="56"/>
      <c r="B232" s="48"/>
      <c r="C232" s="48"/>
      <c r="D232" s="48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66"/>
      <c r="BA232" s="88"/>
    </row>
    <row r="233" spans="1:53" ht="15.75" customHeight="1">
      <c r="A233" s="56"/>
      <c r="B233" s="48"/>
      <c r="C233" s="48"/>
      <c r="D233" s="48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66"/>
      <c r="BA233" s="88"/>
    </row>
    <row r="234" spans="1:53" ht="15.75" customHeight="1">
      <c r="A234" s="56"/>
      <c r="B234" s="48"/>
      <c r="C234" s="48"/>
      <c r="D234" s="48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66"/>
      <c r="BA234" s="88"/>
    </row>
    <row r="235" spans="1:53" ht="15.75" customHeight="1">
      <c r="A235" s="56"/>
      <c r="B235" s="48"/>
      <c r="C235" s="48"/>
      <c r="D235" s="48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66"/>
      <c r="BA235" s="88"/>
    </row>
    <row r="236" spans="1:53" ht="15.75" customHeight="1">
      <c r="A236" s="56"/>
      <c r="B236" s="48"/>
      <c r="C236" s="48"/>
      <c r="D236" s="48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66"/>
      <c r="BA236" s="88"/>
    </row>
    <row r="237" spans="1:53" ht="15.75" customHeight="1">
      <c r="A237" s="56"/>
      <c r="B237" s="48"/>
      <c r="C237" s="48"/>
      <c r="D237" s="48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66"/>
      <c r="BA237" s="88"/>
    </row>
    <row r="238" spans="1:53" ht="15.75" customHeight="1">
      <c r="A238" s="56"/>
      <c r="B238" s="48"/>
      <c r="C238" s="48"/>
      <c r="D238" s="48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66"/>
      <c r="BA238" s="88"/>
    </row>
    <row r="239" spans="1:53" ht="15.75" customHeight="1">
      <c r="A239" s="56"/>
      <c r="B239" s="48"/>
      <c r="C239" s="48"/>
      <c r="D239" s="48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66"/>
      <c r="BA239" s="88"/>
    </row>
    <row r="240" spans="1:53" ht="15.75" customHeight="1">
      <c r="A240" s="56"/>
      <c r="B240" s="48"/>
      <c r="C240" s="48"/>
      <c r="D240" s="48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66"/>
      <c r="BA240" s="88"/>
    </row>
    <row r="241" spans="1:53" ht="15.75" customHeight="1">
      <c r="A241" s="56"/>
      <c r="B241" s="48"/>
      <c r="C241" s="48"/>
      <c r="D241" s="48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66"/>
      <c r="BA241" s="88"/>
    </row>
    <row r="242" spans="1:53" ht="15.75" customHeight="1">
      <c r="A242" s="56"/>
      <c r="B242" s="48"/>
      <c r="C242" s="48"/>
      <c r="D242" s="48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66"/>
      <c r="BA242" s="88"/>
    </row>
    <row r="243" spans="1:53" ht="15.75" customHeight="1">
      <c r="A243" s="56"/>
      <c r="B243" s="48"/>
      <c r="C243" s="48"/>
      <c r="D243" s="48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66"/>
      <c r="BA243" s="88"/>
    </row>
    <row r="244" spans="1:53" ht="15.75" customHeight="1">
      <c r="A244" s="56"/>
      <c r="B244" s="48"/>
      <c r="C244" s="48"/>
      <c r="D244" s="48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66"/>
      <c r="BA244" s="88"/>
    </row>
    <row r="245" spans="1:53" ht="15.75" customHeight="1">
      <c r="A245" s="56"/>
      <c r="B245" s="48"/>
      <c r="C245" s="48"/>
      <c r="D245" s="48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66"/>
      <c r="BA245" s="88"/>
    </row>
    <row r="246" spans="1:53" ht="15.75" customHeight="1">
      <c r="A246" s="56"/>
      <c r="B246" s="48"/>
      <c r="C246" s="48"/>
      <c r="D246" s="48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66"/>
      <c r="BA246" s="88"/>
    </row>
    <row r="247" spans="1:53" ht="15.75" customHeight="1">
      <c r="A247" s="56"/>
      <c r="B247" s="48"/>
      <c r="C247" s="48"/>
      <c r="D247" s="48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66"/>
      <c r="BA247" s="88"/>
    </row>
    <row r="248" spans="1:53" ht="15.75" customHeight="1">
      <c r="A248" s="56"/>
      <c r="B248" s="48"/>
      <c r="C248" s="48"/>
      <c r="D248" s="48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66"/>
      <c r="BA248" s="88"/>
    </row>
    <row r="249" spans="1:53" ht="15.75" customHeight="1">
      <c r="A249" s="56"/>
      <c r="B249" s="48"/>
      <c r="C249" s="48"/>
      <c r="D249" s="48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66"/>
      <c r="BA249" s="88"/>
    </row>
    <row r="250" spans="1:53" ht="15.75" customHeight="1">
      <c r="A250" s="56"/>
      <c r="B250" s="48"/>
      <c r="C250" s="48"/>
      <c r="D250" s="48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66"/>
      <c r="BA250" s="88"/>
    </row>
    <row r="251" spans="1:53" ht="15.75" customHeight="1">
      <c r="A251" s="56"/>
      <c r="B251" s="48"/>
      <c r="C251" s="48"/>
      <c r="D251" s="48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66"/>
      <c r="BA251" s="88"/>
    </row>
    <row r="252" spans="1:53" ht="15.75" customHeight="1">
      <c r="A252" s="56"/>
      <c r="B252" s="48"/>
      <c r="C252" s="48"/>
      <c r="D252" s="48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66"/>
      <c r="BA252" s="88"/>
    </row>
    <row r="253" spans="1:53" ht="15.75" customHeight="1">
      <c r="A253" s="56"/>
      <c r="B253" s="48"/>
      <c r="C253" s="48"/>
      <c r="D253" s="48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66"/>
      <c r="BA253" s="88"/>
    </row>
    <row r="254" spans="1:53" ht="15.75" customHeight="1">
      <c r="A254" s="56"/>
      <c r="B254" s="48"/>
      <c r="C254" s="48"/>
      <c r="D254" s="48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66"/>
      <c r="BA254" s="88"/>
    </row>
    <row r="255" spans="1:53" ht="15.75" customHeight="1">
      <c r="A255" s="56"/>
      <c r="B255" s="48"/>
      <c r="C255" s="48"/>
      <c r="D255" s="48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66"/>
      <c r="BA255" s="88"/>
    </row>
    <row r="256" spans="1:53" ht="15.75" customHeight="1">
      <c r="A256" s="56"/>
      <c r="B256" s="48"/>
      <c r="C256" s="48"/>
      <c r="D256" s="48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66"/>
      <c r="BA256" s="88"/>
    </row>
    <row r="257" spans="1:53" ht="15.75" customHeight="1">
      <c r="A257" s="56"/>
      <c r="B257" s="48"/>
      <c r="C257" s="48"/>
      <c r="D257" s="48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66"/>
      <c r="BA257" s="88"/>
    </row>
    <row r="258" spans="1:53" ht="15.75" customHeight="1">
      <c r="A258" s="56"/>
      <c r="B258" s="48"/>
      <c r="C258" s="48"/>
      <c r="D258" s="48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66"/>
      <c r="BA258" s="88"/>
    </row>
    <row r="259" spans="1:53" ht="15.75" customHeight="1">
      <c r="A259" s="56"/>
      <c r="B259" s="48"/>
      <c r="C259" s="48"/>
      <c r="D259" s="48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66"/>
      <c r="BA259" s="88"/>
    </row>
    <row r="260" spans="1:53" ht="15.75" customHeight="1">
      <c r="A260" s="56"/>
      <c r="B260" s="48"/>
      <c r="C260" s="48"/>
      <c r="D260" s="48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66"/>
      <c r="BA260" s="88"/>
    </row>
    <row r="261" spans="1:53" ht="15.75" customHeight="1">
      <c r="A261" s="56"/>
      <c r="B261" s="48"/>
      <c r="C261" s="48"/>
      <c r="D261" s="48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66"/>
      <c r="BA261" s="88"/>
    </row>
    <row r="262" spans="1:53" ht="15.75" customHeight="1">
      <c r="A262" s="56"/>
      <c r="B262" s="48"/>
      <c r="C262" s="48"/>
      <c r="D262" s="48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66"/>
      <c r="BA262" s="88"/>
    </row>
    <row r="263" spans="1:53" ht="15.75" customHeight="1">
      <c r="A263" s="56"/>
      <c r="B263" s="48"/>
      <c r="C263" s="48"/>
      <c r="D263" s="48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66"/>
      <c r="BA263" s="88"/>
    </row>
    <row r="264" spans="1:53" ht="15.75" customHeight="1">
      <c r="A264" s="56"/>
      <c r="B264" s="48"/>
      <c r="C264" s="48"/>
      <c r="D264" s="48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66"/>
      <c r="BA264" s="88"/>
    </row>
    <row r="265" spans="1:53" ht="15.75" customHeight="1">
      <c r="A265" s="56"/>
      <c r="B265" s="48"/>
      <c r="C265" s="48"/>
      <c r="D265" s="48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66"/>
      <c r="BA265" s="88"/>
    </row>
    <row r="266" spans="1:53" ht="15.75" customHeight="1">
      <c r="A266" s="56"/>
      <c r="B266" s="48"/>
      <c r="C266" s="48"/>
      <c r="D266" s="48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66"/>
      <c r="BA266" s="88"/>
    </row>
    <row r="267" spans="1:53" ht="15.75" customHeight="1">
      <c r="A267" s="56"/>
      <c r="B267" s="48"/>
      <c r="C267" s="48"/>
      <c r="D267" s="48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66"/>
      <c r="BA267" s="88"/>
    </row>
    <row r="268" spans="1:53" ht="15.75" customHeight="1">
      <c r="A268" s="56"/>
      <c r="B268" s="48"/>
      <c r="C268" s="48"/>
      <c r="D268" s="48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66"/>
      <c r="BA268" s="88"/>
    </row>
    <row r="269" spans="1:53" ht="15.75" customHeight="1">
      <c r="A269" s="56"/>
      <c r="B269" s="48"/>
      <c r="C269" s="48"/>
      <c r="D269" s="48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66"/>
      <c r="BA269" s="88"/>
    </row>
    <row r="270" spans="1:53" ht="15.75" customHeight="1">
      <c r="A270" s="56"/>
      <c r="B270" s="48"/>
      <c r="C270" s="48"/>
      <c r="D270" s="48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66"/>
      <c r="BA270" s="88"/>
    </row>
    <row r="271" spans="1:53" ht="15.75" customHeight="1">
      <c r="A271" s="56"/>
      <c r="B271" s="48"/>
      <c r="C271" s="48"/>
      <c r="D271" s="48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66"/>
      <c r="BA271" s="88"/>
    </row>
    <row r="272" spans="1:53" ht="15.75" customHeight="1">
      <c r="A272" s="56"/>
      <c r="B272" s="48"/>
      <c r="C272" s="48"/>
      <c r="D272" s="48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66"/>
      <c r="BA272" s="88"/>
    </row>
    <row r="273" spans="1:53" ht="15.75" customHeight="1">
      <c r="A273" s="56"/>
      <c r="B273" s="48"/>
      <c r="C273" s="48"/>
      <c r="D273" s="48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66"/>
      <c r="BA273" s="88"/>
    </row>
    <row r="274" spans="1:53" ht="15.75" customHeight="1">
      <c r="A274" s="56"/>
      <c r="B274" s="48"/>
      <c r="C274" s="48"/>
      <c r="D274" s="48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66"/>
      <c r="BA274" s="88"/>
    </row>
    <row r="275" spans="1:53" ht="15.75" customHeight="1">
      <c r="A275" s="56"/>
      <c r="B275" s="48"/>
      <c r="C275" s="48"/>
      <c r="D275" s="48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66"/>
      <c r="BA275" s="88"/>
    </row>
    <row r="276" spans="1:53" ht="15.75" customHeight="1">
      <c r="A276" s="56"/>
      <c r="B276" s="48"/>
      <c r="C276" s="48"/>
      <c r="D276" s="48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66"/>
      <c r="BA276" s="88"/>
    </row>
    <row r="277" spans="1:53" ht="15.75" customHeight="1">
      <c r="A277" s="56"/>
      <c r="B277" s="48"/>
      <c r="C277" s="48"/>
      <c r="D277" s="48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66"/>
      <c r="BA277" s="88"/>
    </row>
    <row r="278" spans="1:53" ht="15.75" customHeight="1">
      <c r="A278" s="56"/>
      <c r="B278" s="48"/>
      <c r="C278" s="48"/>
      <c r="D278" s="48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66"/>
      <c r="BA278" s="88"/>
    </row>
    <row r="279" spans="1:53" ht="15.75" customHeight="1">
      <c r="A279" s="56"/>
      <c r="B279" s="48"/>
      <c r="C279" s="48"/>
      <c r="D279" s="48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66"/>
      <c r="BA279" s="88"/>
    </row>
    <row r="280" spans="1:53" ht="15.75" customHeight="1">
      <c r="A280" s="56"/>
      <c r="B280" s="48"/>
      <c r="C280" s="48"/>
      <c r="D280" s="48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66"/>
      <c r="BA280" s="88"/>
    </row>
    <row r="281" spans="1:53" ht="15.75" customHeight="1">
      <c r="A281" s="56"/>
      <c r="B281" s="48"/>
      <c r="C281" s="48"/>
      <c r="D281" s="48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66"/>
      <c r="BA281" s="88"/>
    </row>
    <row r="282" spans="1:53" ht="15.75" customHeight="1">
      <c r="A282" s="56"/>
      <c r="B282" s="48"/>
      <c r="C282" s="48"/>
      <c r="D282" s="48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66"/>
      <c r="BA282" s="88"/>
    </row>
    <row r="283" spans="1:53" ht="15.75" customHeight="1">
      <c r="A283" s="56"/>
      <c r="B283" s="48"/>
      <c r="C283" s="48"/>
      <c r="D283" s="48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66"/>
      <c r="BA283" s="88"/>
    </row>
    <row r="284" spans="1:53" ht="15.75" customHeight="1">
      <c r="A284" s="56"/>
      <c r="B284" s="48"/>
      <c r="C284" s="48"/>
      <c r="D284" s="48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66"/>
      <c r="BA284" s="88"/>
    </row>
    <row r="285" spans="1:53" ht="15.75" customHeight="1">
      <c r="A285" s="56"/>
      <c r="B285" s="48"/>
      <c r="C285" s="48"/>
      <c r="D285" s="48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66"/>
      <c r="BA285" s="88"/>
    </row>
    <row r="286" spans="1:53" ht="15.75" customHeight="1">
      <c r="A286" s="56"/>
      <c r="B286" s="48"/>
      <c r="C286" s="48"/>
      <c r="D286" s="48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66"/>
      <c r="BA286" s="88"/>
    </row>
    <row r="287" spans="1:53" ht="15.75" customHeight="1">
      <c r="A287" s="56"/>
      <c r="B287" s="48"/>
      <c r="C287" s="48"/>
      <c r="D287" s="48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66"/>
      <c r="BA287" s="88"/>
    </row>
    <row r="288" spans="1:53" ht="15.75" customHeight="1">
      <c r="A288" s="56"/>
      <c r="B288" s="48"/>
      <c r="C288" s="48"/>
      <c r="D288" s="48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66"/>
      <c r="BA288" s="88"/>
    </row>
    <row r="289" spans="1:53" ht="15.75" customHeight="1">
      <c r="A289" s="56"/>
      <c r="B289" s="48"/>
      <c r="C289" s="48"/>
      <c r="D289" s="48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66"/>
      <c r="BA289" s="88"/>
    </row>
    <row r="290" spans="1:53" ht="15.75" customHeight="1">
      <c r="A290" s="56"/>
      <c r="B290" s="48"/>
      <c r="C290" s="48"/>
      <c r="D290" s="48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66"/>
      <c r="BA290" s="88"/>
    </row>
    <row r="291" spans="1:53" ht="15.75" customHeight="1">
      <c r="A291" s="56"/>
      <c r="B291" s="48"/>
      <c r="C291" s="48"/>
      <c r="D291" s="48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66"/>
      <c r="BA291" s="88"/>
    </row>
    <row r="292" spans="1:53" ht="15.75" customHeight="1">
      <c r="A292" s="56"/>
      <c r="B292" s="48"/>
      <c r="C292" s="48"/>
      <c r="D292" s="48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66"/>
      <c r="BA292" s="88"/>
    </row>
    <row r="293" spans="1:53" ht="15.75" customHeight="1">
      <c r="A293" s="56"/>
      <c r="B293" s="48"/>
      <c r="C293" s="48"/>
      <c r="D293" s="48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66"/>
      <c r="BA293" s="88"/>
    </row>
    <row r="294" spans="1:53" ht="15.75" customHeight="1">
      <c r="A294" s="56"/>
      <c r="B294" s="48"/>
      <c r="C294" s="48"/>
      <c r="D294" s="48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66"/>
      <c r="BA294" s="88"/>
    </row>
    <row r="295" spans="1:53" ht="15.75" customHeight="1">
      <c r="A295" s="56"/>
      <c r="B295" s="48"/>
      <c r="C295" s="48"/>
      <c r="D295" s="48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66"/>
      <c r="BA295" s="88"/>
    </row>
    <row r="296" spans="1:53" ht="15.75" customHeight="1">
      <c r="A296" s="56"/>
      <c r="B296" s="48"/>
      <c r="C296" s="48"/>
      <c r="D296" s="48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66"/>
      <c r="BA296" s="88"/>
    </row>
    <row r="297" spans="1:53" ht="15.75" customHeight="1">
      <c r="A297" s="56"/>
      <c r="B297" s="48"/>
      <c r="C297" s="48"/>
      <c r="D297" s="48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66"/>
      <c r="BA297" s="88"/>
    </row>
    <row r="298" spans="1:53" ht="15.75" customHeight="1">
      <c r="A298" s="56"/>
      <c r="B298" s="48"/>
      <c r="C298" s="48"/>
      <c r="D298" s="48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66"/>
      <c r="BA298" s="88"/>
    </row>
    <row r="299" spans="1:53" ht="15.75" customHeight="1">
      <c r="A299" s="56"/>
      <c r="B299" s="48"/>
      <c r="C299" s="48"/>
      <c r="D299" s="48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66"/>
      <c r="BA299" s="88"/>
    </row>
    <row r="300" spans="1:53" ht="15.75" customHeight="1">
      <c r="A300" s="56"/>
      <c r="B300" s="48"/>
      <c r="C300" s="48"/>
      <c r="D300" s="48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66"/>
      <c r="BA300" s="88"/>
    </row>
    <row r="301" spans="1:53" ht="15.75" customHeight="1">
      <c r="A301" s="56"/>
      <c r="B301" s="48"/>
      <c r="C301" s="48"/>
      <c r="D301" s="48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66"/>
      <c r="BA301" s="88"/>
    </row>
    <row r="302" spans="1:53" ht="15.75" customHeight="1">
      <c r="A302" s="56"/>
      <c r="B302" s="48"/>
      <c r="C302" s="48"/>
      <c r="D302" s="48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66"/>
      <c r="BA302" s="88"/>
    </row>
    <row r="303" spans="1:53" ht="15.75" customHeight="1">
      <c r="A303" s="56"/>
      <c r="B303" s="48"/>
      <c r="C303" s="48"/>
      <c r="D303" s="48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66"/>
      <c r="BA303" s="88"/>
    </row>
    <row r="304" spans="1:53" ht="15.75" customHeight="1">
      <c r="A304" s="56"/>
      <c r="B304" s="48"/>
      <c r="C304" s="48"/>
      <c r="D304" s="48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66"/>
      <c r="BA304" s="88"/>
    </row>
    <row r="305" spans="1:53" ht="15.75" customHeight="1">
      <c r="A305" s="56"/>
      <c r="B305" s="48"/>
      <c r="C305" s="48"/>
      <c r="D305" s="48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66"/>
      <c r="BA305" s="88"/>
    </row>
    <row r="306" spans="1:53" ht="15.75" customHeight="1">
      <c r="A306" s="56"/>
      <c r="B306" s="48"/>
      <c r="C306" s="48"/>
      <c r="D306" s="48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66"/>
      <c r="BA306" s="88"/>
    </row>
    <row r="307" spans="1:53" ht="15.75" customHeight="1">
      <c r="A307" s="56"/>
      <c r="B307" s="48"/>
      <c r="C307" s="48"/>
      <c r="D307" s="48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66"/>
      <c r="BA307" s="88"/>
    </row>
    <row r="308" spans="1:53" ht="15.75" customHeight="1">
      <c r="A308" s="56"/>
      <c r="B308" s="48"/>
      <c r="C308" s="48"/>
      <c r="D308" s="48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66"/>
      <c r="BA308" s="88"/>
    </row>
    <row r="309" spans="1:53" ht="15.75" customHeight="1">
      <c r="A309" s="56"/>
      <c r="B309" s="48"/>
      <c r="C309" s="48"/>
      <c r="D309" s="48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66"/>
      <c r="BA309" s="88"/>
    </row>
    <row r="310" spans="1:53" ht="15.75" customHeight="1">
      <c r="A310" s="56"/>
      <c r="B310" s="48"/>
      <c r="C310" s="48"/>
      <c r="D310" s="48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66"/>
      <c r="BA310" s="88"/>
    </row>
    <row r="311" spans="1:53" ht="15.75" customHeight="1">
      <c r="A311" s="56"/>
      <c r="B311" s="48"/>
      <c r="C311" s="48"/>
      <c r="D311" s="48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66"/>
      <c r="BA311" s="88"/>
    </row>
    <row r="312" spans="1:53" ht="15.75" customHeight="1">
      <c r="A312" s="56"/>
      <c r="B312" s="48"/>
      <c r="C312" s="48"/>
      <c r="D312" s="48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66"/>
      <c r="BA312" s="88"/>
    </row>
    <row r="313" spans="1:53" ht="15.75" customHeight="1">
      <c r="A313" s="56"/>
      <c r="B313" s="48"/>
      <c r="C313" s="48"/>
      <c r="D313" s="48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66"/>
      <c r="BA313" s="88"/>
    </row>
    <row r="314" spans="1:53" ht="15.75" customHeight="1">
      <c r="A314" s="56"/>
      <c r="B314" s="48"/>
      <c r="C314" s="48"/>
      <c r="D314" s="48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66"/>
      <c r="BA314" s="88"/>
    </row>
    <row r="315" spans="1:53" ht="15.75" customHeight="1">
      <c r="A315" s="56"/>
      <c r="B315" s="48"/>
      <c r="C315" s="48"/>
      <c r="D315" s="48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66"/>
      <c r="BA315" s="88"/>
    </row>
    <row r="316" spans="1:53" ht="15.75" customHeight="1">
      <c r="A316" s="56"/>
      <c r="B316" s="48"/>
      <c r="C316" s="48"/>
      <c r="D316" s="48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66"/>
      <c r="BA316" s="88"/>
    </row>
    <row r="317" spans="1:53" ht="15.75" customHeight="1">
      <c r="A317" s="56"/>
      <c r="B317" s="48"/>
      <c r="C317" s="48"/>
      <c r="D317" s="48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66"/>
      <c r="BA317" s="88"/>
    </row>
    <row r="318" spans="1:53" ht="15.75" customHeight="1">
      <c r="A318" s="56"/>
      <c r="B318" s="48"/>
      <c r="C318" s="48"/>
      <c r="D318" s="48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66"/>
      <c r="BA318" s="88"/>
    </row>
    <row r="319" spans="1:53" ht="15.75" customHeight="1">
      <c r="A319" s="56"/>
      <c r="B319" s="48"/>
      <c r="C319" s="48"/>
      <c r="D319" s="48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66"/>
      <c r="BA319" s="88"/>
    </row>
    <row r="320" spans="1:53" ht="15.75" customHeight="1">
      <c r="A320" s="56"/>
      <c r="B320" s="48"/>
      <c r="C320" s="48"/>
      <c r="D320" s="48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66"/>
      <c r="BA320" s="88"/>
    </row>
    <row r="321" spans="1:53" ht="15.75" customHeight="1">
      <c r="A321" s="56"/>
      <c r="B321" s="48"/>
      <c r="C321" s="48"/>
      <c r="D321" s="48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66"/>
      <c r="BA321" s="88"/>
    </row>
    <row r="322" spans="1:53" ht="15.75" customHeight="1">
      <c r="A322" s="56"/>
      <c r="B322" s="48"/>
      <c r="C322" s="48"/>
      <c r="D322" s="48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66"/>
      <c r="BA322" s="88"/>
    </row>
    <row r="323" spans="1:53" ht="15.75" customHeight="1">
      <c r="A323" s="56"/>
      <c r="B323" s="48"/>
      <c r="C323" s="48"/>
      <c r="D323" s="48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66"/>
      <c r="BA323" s="88"/>
    </row>
    <row r="324" spans="1:53" ht="15.75" customHeight="1">
      <c r="A324" s="56"/>
      <c r="B324" s="48"/>
      <c r="C324" s="48"/>
      <c r="D324" s="48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66"/>
      <c r="BA324" s="88"/>
    </row>
    <row r="325" spans="1:53" ht="15.75" customHeight="1">
      <c r="A325" s="56"/>
      <c r="B325" s="48"/>
      <c r="C325" s="48"/>
      <c r="D325" s="48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66"/>
      <c r="BA325" s="88"/>
    </row>
    <row r="326" spans="1:53" ht="15.75" customHeight="1">
      <c r="A326" s="56"/>
      <c r="B326" s="48"/>
      <c r="C326" s="48"/>
      <c r="D326" s="48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66"/>
      <c r="BA326" s="88"/>
    </row>
    <row r="327" spans="1:53" ht="15.75" customHeight="1">
      <c r="A327" s="56"/>
      <c r="B327" s="48"/>
      <c r="C327" s="48"/>
      <c r="D327" s="48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66"/>
      <c r="BA327" s="88"/>
    </row>
    <row r="328" spans="1:53" ht="15.75" customHeight="1">
      <c r="A328" s="56"/>
      <c r="B328" s="48"/>
      <c r="C328" s="48"/>
      <c r="D328" s="48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66"/>
      <c r="BA328" s="88"/>
    </row>
    <row r="329" spans="1:53" ht="15.75" customHeight="1">
      <c r="A329" s="56"/>
      <c r="B329" s="48"/>
      <c r="C329" s="48"/>
      <c r="D329" s="48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66"/>
      <c r="BA329" s="88"/>
    </row>
    <row r="330" spans="1:53" ht="15.75" customHeight="1">
      <c r="A330" s="56"/>
      <c r="B330" s="48"/>
      <c r="C330" s="48"/>
      <c r="D330" s="48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66"/>
      <c r="BA330" s="88"/>
    </row>
    <row r="331" spans="1:53" ht="15.75" customHeight="1">
      <c r="A331" s="56"/>
      <c r="B331" s="48"/>
      <c r="C331" s="48"/>
      <c r="D331" s="48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66"/>
      <c r="BA331" s="88"/>
    </row>
    <row r="332" spans="1:53" ht="15.75" customHeight="1">
      <c r="A332" s="56"/>
      <c r="B332" s="48"/>
      <c r="C332" s="48"/>
      <c r="D332" s="48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66"/>
      <c r="BA332" s="88"/>
    </row>
    <row r="333" spans="1:53" ht="15.75" customHeight="1">
      <c r="A333" s="56"/>
      <c r="B333" s="48"/>
      <c r="C333" s="48"/>
      <c r="D333" s="48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66"/>
      <c r="BA333" s="88"/>
    </row>
    <row r="334" spans="1:53" ht="15.75" customHeight="1">
      <c r="A334" s="56"/>
      <c r="B334" s="48"/>
      <c r="C334" s="48"/>
      <c r="D334" s="48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66"/>
      <c r="BA334" s="88"/>
    </row>
    <row r="335" spans="1:53" ht="15.75" customHeight="1">
      <c r="A335" s="56"/>
      <c r="B335" s="48"/>
      <c r="C335" s="48"/>
      <c r="D335" s="48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66"/>
      <c r="BA335" s="88"/>
    </row>
    <row r="336" spans="1:53" ht="15.75" customHeight="1">
      <c r="A336" s="56"/>
      <c r="B336" s="48"/>
      <c r="C336" s="48"/>
      <c r="D336" s="48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66"/>
      <c r="BA336" s="88"/>
    </row>
    <row r="337" spans="1:53" ht="15.75" customHeight="1">
      <c r="A337" s="56"/>
      <c r="B337" s="48"/>
      <c r="C337" s="48"/>
      <c r="D337" s="48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66"/>
      <c r="BA337" s="88"/>
    </row>
    <row r="338" spans="1:53" ht="15.75" customHeight="1">
      <c r="A338" s="56"/>
      <c r="B338" s="48"/>
      <c r="C338" s="48"/>
      <c r="D338" s="48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66"/>
      <c r="BA338" s="88"/>
    </row>
    <row r="339" spans="1:53" ht="15.75" customHeight="1">
      <c r="A339" s="56"/>
      <c r="B339" s="48"/>
      <c r="C339" s="48"/>
      <c r="D339" s="48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66"/>
      <c r="BA339" s="88"/>
    </row>
    <row r="340" spans="1:53" ht="15.75" customHeight="1">
      <c r="A340" s="56"/>
      <c r="B340" s="48"/>
      <c r="C340" s="48"/>
      <c r="D340" s="48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66"/>
      <c r="BA340" s="88"/>
    </row>
    <row r="341" spans="1:53" ht="15.75" customHeight="1">
      <c r="A341" s="56"/>
      <c r="B341" s="48"/>
      <c r="C341" s="48"/>
      <c r="D341" s="48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66"/>
      <c r="BA341" s="88"/>
    </row>
    <row r="342" spans="1:53" ht="15.75" customHeight="1">
      <c r="A342" s="84"/>
      <c r="B342" s="87"/>
      <c r="C342" s="87"/>
      <c r="D342" s="8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66"/>
      <c r="BA342" s="88"/>
    </row>
    <row r="343" spans="1:53" ht="15.75" customHeight="1">
      <c r="A343" s="84"/>
      <c r="B343" s="87"/>
      <c r="C343" s="87"/>
      <c r="D343" s="8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66"/>
      <c r="BA343" s="88"/>
    </row>
    <row r="344" spans="1:53" ht="15.75" customHeight="1">
      <c r="A344" s="84"/>
      <c r="B344" s="87"/>
      <c r="C344" s="87"/>
      <c r="D344" s="8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66"/>
      <c r="BA344" s="88"/>
    </row>
    <row r="345" spans="1:53" ht="15.75" customHeight="1">
      <c r="A345" s="84"/>
      <c r="B345" s="87"/>
      <c r="C345" s="87"/>
      <c r="D345" s="8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66"/>
      <c r="BA345" s="88"/>
    </row>
    <row r="346" spans="1:53" ht="15.75" customHeight="1">
      <c r="A346" s="84"/>
      <c r="B346" s="87"/>
      <c r="C346" s="87"/>
      <c r="D346" s="8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66"/>
      <c r="BA346" s="88"/>
    </row>
    <row r="347" spans="1:53" ht="15.75" customHeight="1">
      <c r="A347" s="84"/>
      <c r="B347" s="87"/>
      <c r="C347" s="87"/>
      <c r="D347" s="8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66"/>
      <c r="BA347" s="88"/>
    </row>
    <row r="348" spans="1:53" ht="15.75" customHeight="1">
      <c r="A348" s="84"/>
      <c r="B348" s="87"/>
      <c r="C348" s="87"/>
      <c r="D348" s="8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66"/>
      <c r="BA348" s="88"/>
    </row>
    <row r="349" spans="1:53" ht="15.75" customHeight="1">
      <c r="A349" s="84"/>
      <c r="B349" s="87"/>
      <c r="C349" s="87"/>
      <c r="D349" s="8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66"/>
      <c r="BA349" s="88"/>
    </row>
    <row r="350" spans="1:53" ht="15.75" customHeight="1">
      <c r="A350" s="84"/>
      <c r="B350" s="87"/>
      <c r="C350" s="87"/>
      <c r="D350" s="8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66"/>
      <c r="BA350" s="88"/>
    </row>
    <row r="351" spans="1:53" ht="15.75" customHeight="1">
      <c r="A351" s="84"/>
      <c r="B351" s="87"/>
      <c r="C351" s="87"/>
      <c r="D351" s="8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66"/>
      <c r="BA351" s="88"/>
    </row>
    <row r="352" spans="1:53" ht="15.75" customHeight="1">
      <c r="A352" s="84"/>
      <c r="B352" s="87"/>
      <c r="C352" s="87"/>
      <c r="D352" s="8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66"/>
      <c r="BA352" s="88"/>
    </row>
    <row r="353" spans="1:53" ht="15.75" customHeight="1">
      <c r="A353" s="84"/>
      <c r="B353" s="87"/>
      <c r="C353" s="87"/>
      <c r="D353" s="8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66"/>
      <c r="BA353" s="88"/>
    </row>
    <row r="354" spans="1:53" ht="15.75" customHeight="1">
      <c r="A354" s="84"/>
      <c r="B354" s="87"/>
      <c r="C354" s="87"/>
      <c r="D354" s="8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66"/>
      <c r="BA354" s="88"/>
    </row>
    <row r="355" spans="1:53" ht="15.75" customHeight="1">
      <c r="A355" s="84"/>
      <c r="B355" s="87"/>
      <c r="C355" s="87"/>
      <c r="D355" s="8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66"/>
      <c r="BA355" s="88"/>
    </row>
    <row r="356" spans="1:53" ht="15.75" customHeight="1">
      <c r="A356" s="84"/>
      <c r="B356" s="87"/>
      <c r="C356" s="87"/>
      <c r="D356" s="8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66"/>
      <c r="BA356" s="88"/>
    </row>
    <row r="357" spans="1:53" ht="15.75" customHeight="1">
      <c r="A357" s="84"/>
      <c r="B357" s="87"/>
      <c r="C357" s="87"/>
      <c r="D357" s="8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66"/>
      <c r="BA357" s="88"/>
    </row>
    <row r="358" spans="1:53" ht="15.75" customHeight="1">
      <c r="A358" s="84"/>
      <c r="B358" s="87"/>
      <c r="C358" s="87"/>
      <c r="D358" s="8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66"/>
      <c r="BA358" s="88"/>
    </row>
    <row r="359" spans="1:53" ht="15.75" customHeight="1">
      <c r="A359" s="84"/>
      <c r="B359" s="87"/>
      <c r="C359" s="87"/>
      <c r="D359" s="8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66"/>
      <c r="BA359" s="88"/>
    </row>
    <row r="360" spans="1:53" ht="15.75" customHeight="1">
      <c r="A360" s="84"/>
      <c r="B360" s="87"/>
      <c r="C360" s="87"/>
      <c r="D360" s="8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66"/>
      <c r="BA360" s="88"/>
    </row>
    <row r="361" spans="1:53" ht="15.75" customHeight="1">
      <c r="A361" s="84"/>
      <c r="B361" s="87"/>
      <c r="C361" s="87"/>
      <c r="D361" s="8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66"/>
      <c r="BA361" s="88"/>
    </row>
    <row r="362" spans="1:53" ht="15.75" customHeight="1">
      <c r="A362" s="84"/>
      <c r="B362" s="87"/>
      <c r="C362" s="87"/>
      <c r="D362" s="8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66"/>
      <c r="BA362" s="88"/>
    </row>
    <row r="363" spans="1:53" ht="15.75" customHeight="1">
      <c r="A363" s="84"/>
      <c r="B363" s="87"/>
      <c r="C363" s="87"/>
      <c r="D363" s="8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66"/>
      <c r="BA363" s="88"/>
    </row>
    <row r="364" spans="1:53" ht="15.75" customHeight="1">
      <c r="A364" s="84"/>
      <c r="B364" s="87"/>
      <c r="C364" s="87"/>
      <c r="D364" s="8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66"/>
      <c r="BA364" s="88"/>
    </row>
    <row r="365" spans="1:53" ht="15.75" customHeight="1">
      <c r="A365" s="84"/>
      <c r="B365" s="87"/>
      <c r="C365" s="87"/>
      <c r="D365" s="8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66"/>
      <c r="BA365" s="88"/>
    </row>
    <row r="366" spans="1:53" ht="15.75" customHeight="1">
      <c r="A366" s="84"/>
      <c r="B366" s="87"/>
      <c r="C366" s="87"/>
      <c r="D366" s="8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66"/>
      <c r="BA366" s="88"/>
    </row>
    <row r="367" spans="1:53" ht="15.75" customHeight="1">
      <c r="A367" s="84"/>
      <c r="B367" s="87"/>
      <c r="C367" s="87"/>
      <c r="D367" s="8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66"/>
      <c r="BA367" s="88"/>
    </row>
    <row r="368" spans="1:53" ht="15.75" customHeight="1">
      <c r="A368" s="84"/>
      <c r="B368" s="87"/>
      <c r="C368" s="87"/>
      <c r="D368" s="8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66"/>
      <c r="BA368" s="88"/>
    </row>
    <row r="369" spans="1:53" ht="15.75" customHeight="1">
      <c r="A369" s="84"/>
      <c r="B369" s="87"/>
      <c r="C369" s="87"/>
      <c r="D369" s="8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66"/>
      <c r="BA369" s="88"/>
    </row>
    <row r="370" spans="1:53" ht="15.75" customHeight="1">
      <c r="A370" s="84"/>
      <c r="B370" s="87"/>
      <c r="C370" s="87"/>
      <c r="D370" s="8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66"/>
      <c r="BA370" s="88"/>
    </row>
    <row r="371" spans="1:53" ht="15.75" customHeight="1">
      <c r="A371" s="84"/>
      <c r="B371" s="87"/>
      <c r="C371" s="87"/>
      <c r="D371" s="8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66"/>
      <c r="BA371" s="88"/>
    </row>
    <row r="372" spans="1:53" ht="15.75" customHeight="1">
      <c r="A372" s="84"/>
      <c r="B372" s="87"/>
      <c r="C372" s="87"/>
      <c r="D372" s="8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66"/>
      <c r="BA372" s="88"/>
    </row>
    <row r="373" spans="1:53" ht="15.75" customHeight="1">
      <c r="A373" s="84"/>
      <c r="B373" s="87"/>
      <c r="C373" s="87"/>
      <c r="D373" s="8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66"/>
      <c r="BA373" s="88"/>
    </row>
    <row r="374" spans="1:53" ht="15.75" customHeight="1">
      <c r="A374" s="84"/>
      <c r="B374" s="87"/>
      <c r="C374" s="87"/>
      <c r="D374" s="8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66"/>
      <c r="BA374" s="88"/>
    </row>
    <row r="375" spans="1:53" ht="15.75" customHeight="1">
      <c r="A375" s="84"/>
      <c r="B375" s="87"/>
      <c r="C375" s="87"/>
      <c r="D375" s="8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66"/>
      <c r="BA375" s="88"/>
    </row>
    <row r="376" spans="1:53" ht="15.75" customHeight="1">
      <c r="A376" s="84"/>
      <c r="B376" s="87"/>
      <c r="C376" s="87"/>
      <c r="D376" s="8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66"/>
      <c r="BA376" s="88"/>
    </row>
    <row r="377" spans="1:53" ht="15.75" customHeight="1">
      <c r="A377" s="84"/>
      <c r="B377" s="87"/>
      <c r="C377" s="87"/>
      <c r="D377" s="8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66"/>
      <c r="BA377" s="88"/>
    </row>
    <row r="378" spans="1:53" ht="15.75" customHeight="1">
      <c r="A378" s="84"/>
      <c r="B378" s="87"/>
      <c r="C378" s="87"/>
      <c r="D378" s="8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66"/>
      <c r="BA378" s="88"/>
    </row>
    <row r="379" spans="1:53" ht="15.75" customHeight="1">
      <c r="A379" s="84"/>
      <c r="B379" s="87"/>
      <c r="C379" s="87"/>
      <c r="D379" s="8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66"/>
      <c r="BA379" s="88"/>
    </row>
    <row r="380" spans="1:53" ht="15.75" customHeight="1">
      <c r="A380" s="84"/>
      <c r="B380" s="87"/>
      <c r="C380" s="87"/>
      <c r="D380" s="8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66"/>
      <c r="BA380" s="88"/>
    </row>
    <row r="381" spans="1:53" ht="15.75" customHeight="1">
      <c r="A381" s="84"/>
      <c r="B381" s="87"/>
      <c r="C381" s="87"/>
      <c r="D381" s="8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66"/>
      <c r="BA381" s="88"/>
    </row>
    <row r="382" spans="1:53" ht="15.75" customHeight="1">
      <c r="A382" s="84"/>
      <c r="B382" s="87"/>
      <c r="C382" s="87"/>
      <c r="D382" s="8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66"/>
      <c r="BA382" s="88"/>
    </row>
    <row r="383" spans="1:53" ht="15.75" customHeight="1">
      <c r="A383" s="84"/>
      <c r="B383" s="87"/>
      <c r="C383" s="87"/>
      <c r="D383" s="8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66"/>
      <c r="BA383" s="88"/>
    </row>
    <row r="384" spans="1:53" ht="15.75" customHeight="1">
      <c r="A384" s="84"/>
      <c r="B384" s="87"/>
      <c r="C384" s="87"/>
      <c r="D384" s="8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66"/>
      <c r="BA384" s="88"/>
    </row>
    <row r="385" spans="1:53" ht="15.75" customHeight="1">
      <c r="A385" s="84"/>
      <c r="B385" s="87"/>
      <c r="C385" s="87"/>
      <c r="D385" s="8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66"/>
      <c r="BA385" s="88"/>
    </row>
    <row r="386" spans="1:53" ht="15.75" customHeight="1">
      <c r="A386" s="84"/>
      <c r="B386" s="87"/>
      <c r="C386" s="87"/>
      <c r="D386" s="8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66"/>
      <c r="BA386" s="88"/>
    </row>
    <row r="387" spans="1:53" ht="15.75" customHeight="1">
      <c r="A387" s="84"/>
      <c r="B387" s="87"/>
      <c r="C387" s="87"/>
      <c r="D387" s="8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66"/>
      <c r="BA387" s="88"/>
    </row>
    <row r="388" spans="1:53" ht="15.75" customHeight="1">
      <c r="A388" s="84"/>
      <c r="B388" s="87"/>
      <c r="C388" s="87"/>
      <c r="D388" s="8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66"/>
      <c r="BA388" s="88"/>
    </row>
    <row r="389" spans="1:53" ht="15.75" customHeight="1">
      <c r="A389" s="84"/>
      <c r="B389" s="87"/>
      <c r="C389" s="87"/>
      <c r="D389" s="8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66"/>
      <c r="BA389" s="88"/>
    </row>
    <row r="390" spans="1:53" ht="15.75" customHeight="1">
      <c r="A390" s="84"/>
      <c r="B390" s="87"/>
      <c r="C390" s="87"/>
      <c r="D390" s="8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66"/>
      <c r="BA390" s="88"/>
    </row>
    <row r="391" spans="1:53" ht="15.75" customHeight="1">
      <c r="A391" s="84"/>
      <c r="B391" s="87"/>
      <c r="C391" s="87"/>
      <c r="D391" s="8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66"/>
      <c r="BA391" s="88"/>
    </row>
    <row r="392" spans="1:53" ht="15.75" customHeight="1">
      <c r="A392" s="84"/>
      <c r="B392" s="87"/>
      <c r="C392" s="87"/>
      <c r="D392" s="8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66"/>
      <c r="BA392" s="88"/>
    </row>
    <row r="393" spans="1:53" ht="15.75" customHeight="1">
      <c r="A393" s="84"/>
      <c r="B393" s="87"/>
      <c r="C393" s="87"/>
      <c r="D393" s="8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66"/>
      <c r="BA393" s="88"/>
    </row>
    <row r="394" spans="1:53" ht="15.75" customHeight="1">
      <c r="A394" s="84"/>
      <c r="B394" s="87"/>
      <c r="C394" s="87"/>
      <c r="D394" s="8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66"/>
      <c r="BA394" s="88"/>
    </row>
    <row r="395" spans="1:53" ht="15.75" customHeight="1">
      <c r="A395" s="84"/>
      <c r="B395" s="87"/>
      <c r="C395" s="87"/>
      <c r="D395" s="8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66"/>
      <c r="BA395" s="88"/>
    </row>
    <row r="396" spans="1:53" ht="15.75" customHeight="1">
      <c r="A396" s="84"/>
      <c r="B396" s="87"/>
      <c r="C396" s="87"/>
      <c r="D396" s="8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66"/>
      <c r="BA396" s="88"/>
    </row>
    <row r="397" spans="1:53" ht="15.75" customHeight="1">
      <c r="A397" s="84"/>
      <c r="B397" s="87"/>
      <c r="C397" s="87"/>
      <c r="D397" s="8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66"/>
      <c r="BA397" s="88"/>
    </row>
    <row r="398" spans="1:53" ht="15.75" customHeight="1">
      <c r="A398" s="84"/>
      <c r="B398" s="87"/>
      <c r="C398" s="87"/>
      <c r="D398" s="8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66"/>
      <c r="BA398" s="88"/>
    </row>
    <row r="399" spans="1:53" ht="15.75" customHeight="1">
      <c r="A399" s="84"/>
      <c r="B399" s="87"/>
      <c r="C399" s="87"/>
      <c r="D399" s="8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66"/>
      <c r="BA399" s="88"/>
    </row>
    <row r="400" spans="1:53" ht="15.75" customHeight="1">
      <c r="A400" s="84"/>
      <c r="B400" s="87"/>
      <c r="C400" s="87"/>
      <c r="D400" s="8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66"/>
      <c r="BA400" s="88"/>
    </row>
    <row r="401" spans="1:53" ht="15.75" customHeight="1">
      <c r="A401" s="84"/>
      <c r="B401" s="87"/>
      <c r="C401" s="87"/>
      <c r="D401" s="8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66"/>
      <c r="BA401" s="88"/>
    </row>
    <row r="402" spans="1:53" ht="15.75" customHeight="1">
      <c r="A402" s="84"/>
      <c r="B402" s="87"/>
      <c r="C402" s="87"/>
      <c r="D402" s="8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66"/>
      <c r="BA402" s="88"/>
    </row>
    <row r="403" spans="1:53" ht="15.75" customHeight="1">
      <c r="A403" s="84"/>
      <c r="B403" s="87"/>
      <c r="C403" s="87"/>
      <c r="D403" s="8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66"/>
      <c r="BA403" s="88"/>
    </row>
    <row r="404" spans="1:53" ht="15.75" customHeight="1">
      <c r="A404" s="84"/>
      <c r="B404" s="87"/>
      <c r="C404" s="87"/>
      <c r="D404" s="8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66"/>
      <c r="BA404" s="88"/>
    </row>
    <row r="405" spans="1:53" ht="15.75" customHeight="1">
      <c r="A405" s="84"/>
      <c r="B405" s="87"/>
      <c r="C405" s="87"/>
      <c r="D405" s="8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66"/>
      <c r="BA405" s="88"/>
    </row>
    <row r="406" spans="1:53" ht="15.75" customHeight="1">
      <c r="A406" s="84"/>
      <c r="B406" s="87"/>
      <c r="C406" s="87"/>
      <c r="D406" s="8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66"/>
      <c r="BA406" s="88"/>
    </row>
    <row r="407" spans="1:53" ht="15.75" customHeight="1">
      <c r="A407" s="84"/>
      <c r="B407" s="87"/>
      <c r="C407" s="87"/>
      <c r="D407" s="8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66"/>
      <c r="BA407" s="88"/>
    </row>
    <row r="408" spans="1:53" ht="15.75" customHeight="1">
      <c r="A408" s="84"/>
      <c r="B408" s="87"/>
      <c r="C408" s="87"/>
      <c r="D408" s="8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66"/>
      <c r="BA408" s="88"/>
    </row>
    <row r="409" spans="1:53" ht="15.75" customHeight="1">
      <c r="A409" s="84"/>
      <c r="B409" s="87"/>
      <c r="C409" s="87"/>
      <c r="D409" s="8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66"/>
      <c r="BA409" s="88"/>
    </row>
    <row r="410" spans="1:53" ht="15.75" customHeight="1">
      <c r="A410" s="84"/>
      <c r="B410" s="87"/>
      <c r="C410" s="87"/>
      <c r="D410" s="8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66"/>
      <c r="BA410" s="88"/>
    </row>
    <row r="411" spans="1:53" ht="15.75" customHeight="1">
      <c r="A411" s="84"/>
      <c r="B411" s="87"/>
      <c r="C411" s="87"/>
      <c r="D411" s="8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66"/>
      <c r="BA411" s="88"/>
    </row>
    <row r="412" spans="1:53" ht="15.75" customHeight="1">
      <c r="A412" s="84"/>
      <c r="B412" s="87"/>
      <c r="C412" s="87"/>
      <c r="D412" s="8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66"/>
      <c r="BA412" s="88"/>
    </row>
    <row r="413" spans="1:53" ht="15.75" customHeight="1">
      <c r="A413" s="84"/>
      <c r="B413" s="87"/>
      <c r="C413" s="87"/>
      <c r="D413" s="8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66"/>
      <c r="BA413" s="88"/>
    </row>
    <row r="414" spans="1:53" ht="15.75" customHeight="1">
      <c r="A414" s="84"/>
      <c r="B414" s="87"/>
      <c r="C414" s="87"/>
      <c r="D414" s="8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66"/>
      <c r="BA414" s="88"/>
    </row>
    <row r="415" spans="1:53" ht="15.75" customHeight="1">
      <c r="A415" s="84"/>
      <c r="B415" s="87"/>
      <c r="C415" s="87"/>
      <c r="D415" s="8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66"/>
      <c r="BA415" s="88"/>
    </row>
    <row r="416" spans="1:53" ht="15.75" customHeight="1">
      <c r="A416" s="84"/>
      <c r="B416" s="87"/>
      <c r="C416" s="87"/>
      <c r="D416" s="8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66"/>
      <c r="BA416" s="88"/>
    </row>
    <row r="417" spans="1:53" ht="15.75" customHeight="1">
      <c r="A417" s="84"/>
      <c r="B417" s="87"/>
      <c r="C417" s="87"/>
      <c r="D417" s="8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66"/>
      <c r="BA417" s="88"/>
    </row>
    <row r="418" spans="1:53" ht="15.75" customHeight="1">
      <c r="A418" s="84"/>
      <c r="B418" s="87"/>
      <c r="C418" s="87"/>
      <c r="D418" s="8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66"/>
      <c r="BA418" s="88"/>
    </row>
    <row r="419" spans="1:53" ht="15.75" customHeight="1">
      <c r="A419" s="84"/>
      <c r="B419" s="87"/>
      <c r="C419" s="87"/>
      <c r="D419" s="8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66"/>
      <c r="BA419" s="88"/>
    </row>
    <row r="420" spans="1:53" ht="15.75" customHeight="1">
      <c r="A420" s="84"/>
      <c r="B420" s="87"/>
      <c r="C420" s="87"/>
      <c r="D420" s="8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66"/>
      <c r="BA420" s="88"/>
    </row>
    <row r="421" spans="1:53" ht="15.75" customHeight="1">
      <c r="A421" s="84"/>
      <c r="B421" s="87"/>
      <c r="C421" s="87"/>
      <c r="D421" s="8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66"/>
      <c r="BA421" s="88"/>
    </row>
    <row r="422" spans="1:53" ht="15.75" customHeight="1">
      <c r="A422" s="84"/>
      <c r="B422" s="87"/>
      <c r="C422" s="87"/>
      <c r="D422" s="8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66"/>
      <c r="BA422" s="88"/>
    </row>
    <row r="423" spans="1:53" ht="15.75" customHeight="1">
      <c r="A423" s="84"/>
      <c r="B423" s="87"/>
      <c r="C423" s="87"/>
      <c r="D423" s="8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66"/>
      <c r="BA423" s="88"/>
    </row>
    <row r="424" spans="1:53" ht="15.75" customHeight="1">
      <c r="A424" s="84"/>
      <c r="B424" s="87"/>
      <c r="C424" s="87"/>
      <c r="D424" s="8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66"/>
      <c r="BA424" s="88"/>
    </row>
    <row r="425" spans="1:53" ht="15.75" customHeight="1">
      <c r="A425" s="84"/>
      <c r="B425" s="87"/>
      <c r="C425" s="87"/>
      <c r="D425" s="8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66"/>
      <c r="BA425" s="88"/>
    </row>
    <row r="426" spans="1:53" ht="15.75" customHeight="1">
      <c r="A426" s="84"/>
      <c r="B426" s="87"/>
      <c r="C426" s="87"/>
      <c r="D426" s="8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66"/>
      <c r="BA426" s="88"/>
    </row>
    <row r="427" spans="1:53" ht="15.75" customHeight="1">
      <c r="A427" s="84"/>
      <c r="B427" s="87"/>
      <c r="C427" s="87"/>
      <c r="D427" s="8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66"/>
      <c r="BA427" s="88"/>
    </row>
    <row r="428" spans="1:53" ht="15.75" customHeight="1">
      <c r="A428" s="84"/>
      <c r="B428" s="87"/>
      <c r="C428" s="87"/>
      <c r="D428" s="8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66"/>
      <c r="BA428" s="88"/>
    </row>
    <row r="429" spans="1:53" ht="15.75" customHeight="1">
      <c r="A429" s="84"/>
      <c r="B429" s="87"/>
      <c r="C429" s="87"/>
      <c r="D429" s="8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66"/>
      <c r="BA429" s="88"/>
    </row>
    <row r="430" spans="1:53" ht="15.75" customHeight="1">
      <c r="A430" s="84"/>
      <c r="B430" s="87"/>
      <c r="C430" s="87"/>
      <c r="D430" s="8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66"/>
      <c r="BA430" s="88"/>
    </row>
    <row r="431" spans="1:53" ht="15.75" customHeight="1">
      <c r="A431" s="84"/>
      <c r="B431" s="87"/>
      <c r="C431" s="87"/>
      <c r="D431" s="8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66"/>
      <c r="BA431" s="88"/>
    </row>
    <row r="432" spans="1:53" ht="15.75" customHeight="1">
      <c r="A432" s="84"/>
      <c r="B432" s="87"/>
      <c r="C432" s="87"/>
      <c r="D432" s="8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66"/>
      <c r="BA432" s="88"/>
    </row>
    <row r="433" spans="1:53" ht="15.75" customHeight="1">
      <c r="A433" s="84"/>
      <c r="B433" s="87"/>
      <c r="C433" s="87"/>
      <c r="D433" s="8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66"/>
      <c r="BA433" s="88"/>
    </row>
    <row r="434" spans="1:53" ht="15.75" customHeight="1">
      <c r="A434" s="84"/>
      <c r="B434" s="87"/>
      <c r="C434" s="87"/>
      <c r="D434" s="8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66"/>
      <c r="BA434" s="88"/>
    </row>
    <row r="435" spans="1:53" ht="15.75" customHeight="1">
      <c r="A435" s="84"/>
      <c r="B435" s="87"/>
      <c r="C435" s="87"/>
      <c r="D435" s="8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66"/>
      <c r="BA435" s="88"/>
    </row>
    <row r="436" spans="1:53" ht="15.75" customHeight="1">
      <c r="A436" s="84"/>
      <c r="B436" s="87"/>
      <c r="C436" s="87"/>
      <c r="D436" s="8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66"/>
      <c r="BA436" s="88"/>
    </row>
    <row r="437" spans="1:53" ht="15.75" customHeight="1">
      <c r="A437" s="84"/>
      <c r="B437" s="87"/>
      <c r="C437" s="87"/>
      <c r="D437" s="8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66"/>
      <c r="BA437" s="88"/>
    </row>
    <row r="438" spans="1:53" ht="15.75" customHeight="1">
      <c r="A438" s="84"/>
      <c r="B438" s="87"/>
      <c r="C438" s="87"/>
      <c r="D438" s="8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66"/>
      <c r="BA438" s="88"/>
    </row>
    <row r="439" spans="1:53" ht="15.75" customHeight="1">
      <c r="A439" s="84"/>
      <c r="B439" s="87"/>
      <c r="C439" s="87"/>
      <c r="D439" s="8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66"/>
      <c r="BA439" s="88"/>
    </row>
    <row r="440" spans="1:53" ht="15.75" customHeight="1">
      <c r="A440" s="84"/>
      <c r="B440" s="87"/>
      <c r="C440" s="87"/>
      <c r="D440" s="8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66"/>
      <c r="BA440" s="88"/>
    </row>
    <row r="441" spans="1:53" ht="15.75" customHeight="1">
      <c r="A441" s="84"/>
      <c r="B441" s="87"/>
      <c r="C441" s="87"/>
      <c r="D441" s="8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66"/>
      <c r="BA441" s="88"/>
    </row>
    <row r="442" spans="1:53" ht="15.75" customHeight="1">
      <c r="A442" s="84"/>
      <c r="B442" s="87"/>
      <c r="C442" s="87"/>
      <c r="D442" s="8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66"/>
      <c r="BA442" s="88"/>
    </row>
    <row r="443" spans="1:53" ht="15.75" customHeight="1">
      <c r="A443" s="84"/>
      <c r="B443" s="87"/>
      <c r="C443" s="87"/>
      <c r="D443" s="8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66"/>
      <c r="BA443" s="88"/>
    </row>
    <row r="444" spans="1:53" ht="15.75" customHeight="1">
      <c r="A444" s="84"/>
      <c r="B444" s="87"/>
      <c r="C444" s="87"/>
      <c r="D444" s="8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66"/>
      <c r="BA444" s="88"/>
    </row>
    <row r="445" spans="1:53" ht="15.75" customHeight="1">
      <c r="A445" s="84"/>
      <c r="B445" s="87"/>
      <c r="C445" s="87"/>
      <c r="D445" s="8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66"/>
      <c r="BA445" s="88"/>
    </row>
    <row r="446" spans="1:53" ht="15.75" customHeight="1">
      <c r="A446" s="84"/>
      <c r="B446" s="87"/>
      <c r="C446" s="87"/>
      <c r="D446" s="8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66"/>
      <c r="BA446" s="88"/>
    </row>
    <row r="447" spans="1:53" ht="15.75" customHeight="1">
      <c r="A447" s="84"/>
      <c r="B447" s="87"/>
      <c r="C447" s="87"/>
      <c r="D447" s="8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66"/>
      <c r="BA447" s="88"/>
    </row>
    <row r="448" spans="1:53" ht="15.75" customHeight="1">
      <c r="A448" s="84"/>
      <c r="B448" s="87"/>
      <c r="C448" s="87"/>
      <c r="D448" s="8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66"/>
      <c r="BA448" s="88"/>
    </row>
    <row r="449" spans="1:53" ht="15.75" customHeight="1">
      <c r="A449" s="84"/>
      <c r="B449" s="87"/>
      <c r="C449" s="87"/>
      <c r="D449" s="8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66"/>
      <c r="BA449" s="88"/>
    </row>
    <row r="450" spans="1:53" ht="15.75" customHeight="1">
      <c r="A450" s="84"/>
      <c r="B450" s="87"/>
      <c r="C450" s="87"/>
      <c r="D450" s="8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66"/>
      <c r="BA450" s="88"/>
    </row>
    <row r="451" spans="1:53" ht="15.75" customHeight="1">
      <c r="A451" s="84"/>
      <c r="B451" s="87"/>
      <c r="C451" s="87"/>
      <c r="D451" s="8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66"/>
      <c r="BA451" s="88"/>
    </row>
    <row r="452" spans="1:53" ht="15.75" customHeight="1">
      <c r="A452" s="84"/>
      <c r="B452" s="87"/>
      <c r="C452" s="87"/>
      <c r="D452" s="8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66"/>
      <c r="BA452" s="88"/>
    </row>
    <row r="453" spans="1:53" ht="15.75" customHeight="1">
      <c r="A453" s="84"/>
      <c r="B453" s="87"/>
      <c r="C453" s="87"/>
      <c r="D453" s="8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66"/>
      <c r="BA453" s="88"/>
    </row>
    <row r="454" spans="1:53" ht="15.75" customHeight="1">
      <c r="A454" s="84"/>
      <c r="B454" s="87"/>
      <c r="C454" s="87"/>
      <c r="D454" s="8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66"/>
      <c r="BA454" s="88"/>
    </row>
    <row r="455" spans="1:53" ht="15.75" customHeight="1">
      <c r="A455" s="84"/>
      <c r="B455" s="87"/>
      <c r="C455" s="87"/>
      <c r="D455" s="8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66"/>
      <c r="BA455" s="88"/>
    </row>
    <row r="456" spans="1:53" ht="15.75" customHeight="1">
      <c r="A456" s="84"/>
      <c r="B456" s="87"/>
      <c r="C456" s="87"/>
      <c r="D456" s="8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66"/>
      <c r="BA456" s="88"/>
    </row>
    <row r="457" spans="1:53" ht="15.75" customHeight="1">
      <c r="A457" s="84"/>
      <c r="B457" s="87"/>
      <c r="C457" s="87"/>
      <c r="D457" s="8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66"/>
      <c r="BA457" s="88"/>
    </row>
    <row r="458" spans="1:53" ht="15.75" customHeight="1">
      <c r="A458" s="84"/>
      <c r="B458" s="87"/>
      <c r="C458" s="87"/>
      <c r="D458" s="8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66"/>
      <c r="BA458" s="88"/>
    </row>
    <row r="459" spans="1:53" ht="15.75" customHeight="1">
      <c r="A459" s="84"/>
      <c r="B459" s="87"/>
      <c r="C459" s="87"/>
      <c r="D459" s="8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66"/>
      <c r="BA459" s="88"/>
    </row>
    <row r="460" spans="1:53" ht="15.75" customHeight="1">
      <c r="A460" s="84"/>
      <c r="B460" s="87"/>
      <c r="C460" s="87"/>
      <c r="D460" s="8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66"/>
      <c r="BA460" s="88"/>
    </row>
    <row r="461" spans="1:53" ht="15.75" customHeight="1">
      <c r="A461" s="84"/>
      <c r="B461" s="87"/>
      <c r="C461" s="87"/>
      <c r="D461" s="8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66"/>
      <c r="BA461" s="88"/>
    </row>
    <row r="462" spans="1:53" ht="15.75" customHeight="1">
      <c r="A462" s="84"/>
      <c r="B462" s="87"/>
      <c r="C462" s="87"/>
      <c r="D462" s="8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66"/>
      <c r="BA462" s="88"/>
    </row>
    <row r="463" spans="1:53" ht="15.75" customHeight="1">
      <c r="A463" s="84"/>
      <c r="B463" s="87"/>
      <c r="C463" s="87"/>
      <c r="D463" s="8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66"/>
      <c r="BA463" s="88"/>
    </row>
    <row r="464" spans="1:53" ht="15.75" customHeight="1">
      <c r="A464" s="84"/>
      <c r="B464" s="87"/>
      <c r="C464" s="87"/>
      <c r="D464" s="8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66"/>
      <c r="BA464" s="88"/>
    </row>
    <row r="465" spans="1:53" ht="15.75" customHeight="1">
      <c r="A465" s="84"/>
      <c r="B465" s="87"/>
      <c r="C465" s="87"/>
      <c r="D465" s="8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66"/>
      <c r="BA465" s="88"/>
    </row>
    <row r="466" spans="1:53" ht="15.75" customHeight="1">
      <c r="A466" s="84"/>
      <c r="B466" s="87"/>
      <c r="C466" s="87"/>
      <c r="D466" s="8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66"/>
      <c r="BA466" s="88"/>
    </row>
    <row r="467" spans="1:53" ht="15.75" customHeight="1">
      <c r="A467" s="84"/>
      <c r="B467" s="87"/>
      <c r="C467" s="87"/>
      <c r="D467" s="8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66"/>
      <c r="BA467" s="88"/>
    </row>
    <row r="468" spans="1:53" ht="15.75" customHeight="1">
      <c r="A468" s="84"/>
      <c r="B468" s="87"/>
      <c r="C468" s="87"/>
      <c r="D468" s="8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66"/>
      <c r="BA468" s="88"/>
    </row>
    <row r="469" spans="1:53" ht="15.75" customHeight="1">
      <c r="A469" s="84"/>
      <c r="B469" s="87"/>
      <c r="C469" s="87"/>
      <c r="D469" s="8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66"/>
      <c r="BA469" s="88"/>
    </row>
    <row r="470" spans="1:53" ht="15.75" customHeight="1">
      <c r="A470" s="84"/>
      <c r="B470" s="87"/>
      <c r="C470" s="87"/>
      <c r="D470" s="8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66"/>
      <c r="BA470" s="88"/>
    </row>
    <row r="471" spans="1:53" ht="15.75" customHeight="1">
      <c r="A471" s="84"/>
      <c r="B471" s="87"/>
      <c r="C471" s="87"/>
      <c r="D471" s="8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66"/>
      <c r="BA471" s="88"/>
    </row>
    <row r="472" spans="1:53" ht="15.75" customHeight="1">
      <c r="A472" s="84"/>
      <c r="B472" s="87"/>
      <c r="C472" s="87"/>
      <c r="D472" s="8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66"/>
      <c r="BA472" s="88"/>
    </row>
    <row r="473" spans="1:53" ht="15.75" customHeight="1">
      <c r="A473" s="84"/>
      <c r="B473" s="87"/>
      <c r="C473" s="87"/>
      <c r="D473" s="8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66"/>
      <c r="BA473" s="88"/>
    </row>
    <row r="474" spans="1:53" ht="15.75" customHeight="1">
      <c r="A474" s="84"/>
      <c r="B474" s="87"/>
      <c r="C474" s="87"/>
      <c r="D474" s="8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66"/>
      <c r="BA474" s="88"/>
    </row>
    <row r="475" spans="1:53" ht="15.75" customHeight="1">
      <c r="A475" s="84"/>
      <c r="B475" s="87"/>
      <c r="C475" s="87"/>
      <c r="D475" s="8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66"/>
      <c r="BA475" s="88"/>
    </row>
    <row r="476" spans="1:53" ht="15.75" customHeight="1">
      <c r="A476" s="84"/>
      <c r="B476" s="87"/>
      <c r="C476" s="87"/>
      <c r="D476" s="8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66"/>
      <c r="BA476" s="88"/>
    </row>
    <row r="477" spans="1:53" ht="15.75" customHeight="1">
      <c r="A477" s="84"/>
      <c r="B477" s="87"/>
      <c r="C477" s="87"/>
      <c r="D477" s="8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66"/>
      <c r="BA477" s="88"/>
    </row>
    <row r="478" spans="1:53" ht="15.75" customHeight="1">
      <c r="A478" s="84"/>
      <c r="B478" s="87"/>
      <c r="C478" s="87"/>
      <c r="D478" s="8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66"/>
      <c r="BA478" s="88"/>
    </row>
    <row r="479" spans="1:53" ht="15.75" customHeight="1">
      <c r="A479" s="84"/>
      <c r="B479" s="87"/>
      <c r="C479" s="87"/>
      <c r="D479" s="8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66"/>
      <c r="BA479" s="88"/>
    </row>
    <row r="480" spans="1:53" ht="15.75" customHeight="1">
      <c r="A480" s="84"/>
      <c r="B480" s="87"/>
      <c r="C480" s="87"/>
      <c r="D480" s="8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66"/>
      <c r="BA480" s="88"/>
    </row>
    <row r="481" spans="1:53" ht="15.75" customHeight="1">
      <c r="A481" s="84"/>
      <c r="B481" s="87"/>
      <c r="C481" s="87"/>
      <c r="D481" s="8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66"/>
      <c r="BA481" s="88"/>
    </row>
    <row r="482" spans="1:53" ht="15.75" customHeight="1">
      <c r="A482" s="84"/>
      <c r="B482" s="87"/>
      <c r="C482" s="87"/>
      <c r="D482" s="8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66"/>
      <c r="BA482" s="88"/>
    </row>
    <row r="483" spans="1:53" ht="15.75" customHeight="1">
      <c r="A483" s="84"/>
      <c r="B483" s="87"/>
      <c r="C483" s="87"/>
      <c r="D483" s="8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66"/>
      <c r="BA483" s="88"/>
    </row>
    <row r="484" spans="1:53" ht="15.75" customHeight="1">
      <c r="A484" s="84"/>
      <c r="B484" s="87"/>
      <c r="C484" s="87"/>
      <c r="D484" s="8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66"/>
      <c r="BA484" s="88"/>
    </row>
    <row r="485" spans="1:53" ht="15.75" customHeight="1">
      <c r="A485" s="84"/>
      <c r="B485" s="87"/>
      <c r="C485" s="87"/>
      <c r="D485" s="8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66"/>
      <c r="BA485" s="88"/>
    </row>
    <row r="486" spans="1:53" ht="15.75" customHeight="1">
      <c r="A486" s="84"/>
      <c r="B486" s="87"/>
      <c r="C486" s="87"/>
      <c r="D486" s="8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66"/>
      <c r="BA486" s="88"/>
    </row>
    <row r="487" spans="1:53" ht="15.75" customHeight="1">
      <c r="A487" s="84"/>
      <c r="B487" s="87"/>
      <c r="C487" s="87"/>
      <c r="D487" s="8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66"/>
      <c r="BA487" s="88"/>
    </row>
    <row r="488" spans="1:53" ht="15.75" customHeight="1">
      <c r="A488" s="84"/>
      <c r="B488" s="87"/>
      <c r="C488" s="87"/>
      <c r="D488" s="8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66"/>
      <c r="BA488" s="88"/>
    </row>
    <row r="489" spans="1:53" ht="15.75" customHeight="1">
      <c r="A489" s="84"/>
      <c r="B489" s="87"/>
      <c r="C489" s="87"/>
      <c r="D489" s="8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66"/>
      <c r="BA489" s="88"/>
    </row>
    <row r="490" spans="1:53" ht="15.75" customHeight="1">
      <c r="A490" s="84"/>
      <c r="B490" s="87"/>
      <c r="C490" s="87"/>
      <c r="D490" s="8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66"/>
      <c r="BA490" s="88"/>
    </row>
    <row r="491" spans="1:53" ht="15.75" customHeight="1">
      <c r="A491" s="84"/>
      <c r="B491" s="87"/>
      <c r="C491" s="87"/>
      <c r="D491" s="8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66"/>
      <c r="BA491" s="88"/>
    </row>
    <row r="492" spans="1:53" ht="15.75" customHeight="1">
      <c r="A492" s="84"/>
      <c r="B492" s="87"/>
      <c r="C492" s="87"/>
      <c r="D492" s="8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66"/>
      <c r="BA492" s="88"/>
    </row>
    <row r="493" spans="1:53" ht="15.75" customHeight="1">
      <c r="A493" s="84"/>
      <c r="B493" s="87"/>
      <c r="C493" s="87"/>
      <c r="D493" s="8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66"/>
      <c r="BA493" s="88"/>
    </row>
    <row r="494" spans="1:53" ht="15.75" customHeight="1">
      <c r="A494" s="84"/>
      <c r="B494" s="87"/>
      <c r="C494" s="87"/>
      <c r="D494" s="8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66"/>
      <c r="BA494" s="88"/>
    </row>
    <row r="495" spans="1:53" ht="15.75" customHeight="1">
      <c r="A495" s="84"/>
      <c r="B495" s="87"/>
      <c r="C495" s="87"/>
      <c r="D495" s="8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66"/>
      <c r="BA495" s="88"/>
    </row>
    <row r="496" spans="1:53" ht="15.75" customHeight="1">
      <c r="A496" s="84"/>
      <c r="B496" s="87"/>
      <c r="C496" s="87"/>
      <c r="D496" s="8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66"/>
      <c r="BA496" s="88"/>
    </row>
    <row r="497" spans="1:53" ht="15.75" customHeight="1">
      <c r="A497" s="84"/>
      <c r="B497" s="87"/>
      <c r="C497" s="87"/>
      <c r="D497" s="8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66"/>
      <c r="BA497" s="88"/>
    </row>
    <row r="498" spans="1:53" ht="15.75" customHeight="1">
      <c r="A498" s="84"/>
      <c r="B498" s="87"/>
      <c r="C498" s="87"/>
      <c r="D498" s="8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66"/>
      <c r="BA498" s="88"/>
    </row>
    <row r="499" spans="1:53" ht="15.75" customHeight="1">
      <c r="A499" s="84"/>
      <c r="B499" s="87"/>
      <c r="C499" s="87"/>
      <c r="D499" s="8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66"/>
      <c r="BA499" s="88"/>
    </row>
    <row r="500" spans="1:53" ht="15.75" customHeight="1">
      <c r="A500" s="84"/>
      <c r="B500" s="87"/>
      <c r="C500" s="87"/>
      <c r="D500" s="8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66"/>
      <c r="BA500" s="88"/>
    </row>
    <row r="501" spans="1:53" ht="15.75" customHeight="1">
      <c r="A501" s="84"/>
      <c r="B501" s="87"/>
      <c r="C501" s="87"/>
      <c r="D501" s="8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66"/>
      <c r="BA501" s="88"/>
    </row>
    <row r="502" spans="1:53" ht="15.75" customHeight="1">
      <c r="A502" s="84"/>
      <c r="B502" s="87"/>
      <c r="C502" s="87"/>
      <c r="D502" s="8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66"/>
      <c r="BA502" s="88"/>
    </row>
    <row r="503" spans="1:53" ht="15.75" customHeight="1">
      <c r="A503" s="84"/>
      <c r="B503" s="87"/>
      <c r="C503" s="87"/>
      <c r="D503" s="8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66"/>
      <c r="BA503" s="88"/>
    </row>
    <row r="504" spans="1:53" ht="15.75" customHeight="1">
      <c r="A504" s="84"/>
      <c r="B504" s="87"/>
      <c r="C504" s="87"/>
      <c r="D504" s="8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66"/>
      <c r="BA504" s="88"/>
    </row>
    <row r="505" spans="1:53" ht="15.75" customHeight="1">
      <c r="A505" s="84"/>
      <c r="B505" s="87"/>
      <c r="C505" s="87"/>
      <c r="D505" s="8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66"/>
      <c r="BA505" s="88"/>
    </row>
    <row r="506" spans="1:53" ht="15.75" customHeight="1">
      <c r="A506" s="84"/>
      <c r="B506" s="87"/>
      <c r="C506" s="87"/>
      <c r="D506" s="8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66"/>
      <c r="BA506" s="88"/>
    </row>
    <row r="507" spans="1:53" ht="15.75" customHeight="1">
      <c r="A507" s="84"/>
      <c r="B507" s="87"/>
      <c r="C507" s="87"/>
      <c r="D507" s="8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66"/>
      <c r="BA507" s="88"/>
    </row>
    <row r="508" spans="1:53" ht="15.75" customHeight="1">
      <c r="A508" s="84"/>
      <c r="B508" s="87"/>
      <c r="C508" s="87"/>
      <c r="D508" s="8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66"/>
      <c r="BA508" s="88"/>
    </row>
    <row r="509" spans="1:53" ht="15.75" customHeight="1">
      <c r="A509" s="84"/>
      <c r="B509" s="87"/>
      <c r="C509" s="87"/>
      <c r="D509" s="8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66"/>
      <c r="BA509" s="88"/>
    </row>
    <row r="510" spans="1:53" ht="15.75" customHeight="1">
      <c r="A510" s="84"/>
      <c r="B510" s="87"/>
      <c r="C510" s="87"/>
      <c r="D510" s="8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66"/>
      <c r="BA510" s="88"/>
    </row>
    <row r="511" spans="1:53" ht="15.75" customHeight="1">
      <c r="A511" s="84"/>
      <c r="B511" s="87"/>
      <c r="C511" s="87"/>
      <c r="D511" s="8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66"/>
      <c r="BA511" s="88"/>
    </row>
    <row r="512" spans="1:53" ht="15.75" customHeight="1">
      <c r="A512" s="84"/>
      <c r="B512" s="87"/>
      <c r="C512" s="87"/>
      <c r="D512" s="8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66"/>
      <c r="BA512" s="88"/>
    </row>
    <row r="513" spans="1:53" ht="15.75" customHeight="1">
      <c r="A513" s="84"/>
      <c r="B513" s="87"/>
      <c r="C513" s="87"/>
      <c r="D513" s="8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66"/>
      <c r="BA513" s="88"/>
    </row>
    <row r="514" spans="1:53" ht="15.75" customHeight="1">
      <c r="A514" s="84"/>
      <c r="B514" s="87"/>
      <c r="C514" s="87"/>
      <c r="D514" s="8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66"/>
      <c r="BA514" s="88"/>
    </row>
    <row r="515" spans="1:53" ht="15.75" customHeight="1">
      <c r="A515" s="84"/>
      <c r="B515" s="87"/>
      <c r="C515" s="87"/>
      <c r="D515" s="8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66"/>
      <c r="BA515" s="88"/>
    </row>
    <row r="516" spans="1:53" ht="15.75" customHeight="1">
      <c r="A516" s="84"/>
      <c r="B516" s="87"/>
      <c r="C516" s="87"/>
      <c r="D516" s="8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66"/>
      <c r="BA516" s="88"/>
    </row>
    <row r="517" spans="1:53" ht="15.75" customHeight="1">
      <c r="A517" s="84"/>
      <c r="B517" s="87"/>
      <c r="C517" s="87"/>
      <c r="D517" s="8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66"/>
      <c r="BA517" s="88"/>
    </row>
    <row r="518" spans="1:53" ht="15.75" customHeight="1">
      <c r="A518" s="84"/>
      <c r="B518" s="87"/>
      <c r="C518" s="87"/>
      <c r="D518" s="8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66"/>
      <c r="BA518" s="88"/>
    </row>
    <row r="519" spans="1:53" ht="15.75" customHeight="1">
      <c r="A519" s="84"/>
      <c r="B519" s="87"/>
      <c r="C519" s="87"/>
      <c r="D519" s="8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66"/>
      <c r="BA519" s="88"/>
    </row>
    <row r="520" spans="1:53" ht="15.75" customHeight="1">
      <c r="A520" s="84"/>
      <c r="B520" s="87"/>
      <c r="C520" s="87"/>
      <c r="D520" s="8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66"/>
      <c r="BA520" s="88"/>
    </row>
    <row r="521" spans="1:53" ht="15.75" customHeight="1">
      <c r="A521" s="84"/>
      <c r="B521" s="87"/>
      <c r="C521" s="87"/>
      <c r="D521" s="8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66"/>
      <c r="BA521" s="88"/>
    </row>
    <row r="522" spans="1:53" ht="15.75" customHeight="1">
      <c r="A522" s="84"/>
      <c r="B522" s="87"/>
      <c r="C522" s="87"/>
      <c r="D522" s="8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66"/>
      <c r="BA522" s="88"/>
    </row>
    <row r="523" spans="1:53" ht="15.75" customHeight="1">
      <c r="A523" s="84"/>
      <c r="B523" s="87"/>
      <c r="C523" s="87"/>
      <c r="D523" s="8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66"/>
      <c r="BA523" s="88"/>
    </row>
    <row r="524" spans="1:53" ht="15.75" customHeight="1">
      <c r="A524" s="84"/>
      <c r="B524" s="87"/>
      <c r="C524" s="87"/>
      <c r="D524" s="8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66"/>
      <c r="BA524" s="88"/>
    </row>
    <row r="525" spans="1:53" ht="15.75" customHeight="1">
      <c r="A525" s="84"/>
      <c r="B525" s="87"/>
      <c r="C525" s="87"/>
      <c r="D525" s="8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66"/>
      <c r="BA525" s="88"/>
    </row>
    <row r="526" spans="1:53" ht="15.75" customHeight="1">
      <c r="A526" s="84"/>
      <c r="B526" s="87"/>
      <c r="C526" s="87"/>
      <c r="D526" s="8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66"/>
      <c r="BA526" s="88"/>
    </row>
    <row r="527" spans="1:53" ht="15.75" customHeight="1">
      <c r="A527" s="84"/>
      <c r="B527" s="87"/>
      <c r="C527" s="87"/>
      <c r="D527" s="8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66"/>
      <c r="BA527" s="88"/>
    </row>
    <row r="528" spans="1:53" ht="15.75" customHeight="1">
      <c r="A528" s="84"/>
      <c r="B528" s="87"/>
      <c r="C528" s="87"/>
      <c r="D528" s="8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66"/>
      <c r="BA528" s="88"/>
    </row>
    <row r="529" spans="1:53" ht="15.75" customHeight="1">
      <c r="A529" s="84"/>
      <c r="B529" s="87"/>
      <c r="C529" s="87"/>
      <c r="D529" s="8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66"/>
      <c r="BA529" s="88"/>
    </row>
    <row r="530" spans="1:53" ht="15.75" customHeight="1">
      <c r="A530" s="84"/>
      <c r="B530" s="87"/>
      <c r="C530" s="87"/>
      <c r="D530" s="8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66"/>
      <c r="BA530" s="88"/>
    </row>
    <row r="531" spans="1:53" ht="15.75" customHeight="1">
      <c r="A531" s="84"/>
      <c r="B531" s="87"/>
      <c r="C531" s="87"/>
      <c r="D531" s="8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66"/>
      <c r="BA531" s="88"/>
    </row>
    <row r="532" spans="1:53" ht="15.75" customHeight="1">
      <c r="A532" s="84"/>
      <c r="B532" s="87"/>
      <c r="C532" s="87"/>
      <c r="D532" s="8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66"/>
      <c r="BA532" s="88"/>
    </row>
    <row r="533" spans="1:53" ht="15.75" customHeight="1">
      <c r="A533" s="84"/>
      <c r="B533" s="87"/>
      <c r="C533" s="87"/>
      <c r="D533" s="8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66"/>
      <c r="BA533" s="88"/>
    </row>
    <row r="534" spans="1:53" ht="15.75" customHeight="1">
      <c r="A534" s="84"/>
      <c r="B534" s="87"/>
      <c r="C534" s="87"/>
      <c r="D534" s="8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66"/>
      <c r="BA534" s="88"/>
    </row>
    <row r="535" spans="1:53" ht="15.75" customHeight="1">
      <c r="A535" s="84"/>
      <c r="B535" s="87"/>
      <c r="C535" s="87"/>
      <c r="D535" s="8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66"/>
      <c r="BA535" s="88"/>
    </row>
    <row r="536" spans="1:53" ht="15.75" customHeight="1">
      <c r="A536" s="84"/>
      <c r="B536" s="87"/>
      <c r="C536" s="87"/>
      <c r="D536" s="8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66"/>
      <c r="BA536" s="88"/>
    </row>
    <row r="537" spans="1:53" ht="15.75" customHeight="1">
      <c r="A537" s="84"/>
      <c r="B537" s="87"/>
      <c r="C537" s="87"/>
      <c r="D537" s="8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66"/>
      <c r="BA537" s="88"/>
    </row>
    <row r="538" spans="1:53" ht="15.75" customHeight="1">
      <c r="A538" s="84"/>
      <c r="B538" s="87"/>
      <c r="C538" s="87"/>
      <c r="D538" s="8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66"/>
      <c r="BA538" s="88"/>
    </row>
    <row r="539" spans="1:53" ht="15.75" customHeight="1">
      <c r="A539" s="84"/>
      <c r="B539" s="87"/>
      <c r="C539" s="87"/>
      <c r="D539" s="8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66"/>
      <c r="BA539" s="88"/>
    </row>
    <row r="540" spans="1:53" ht="15.75" customHeight="1">
      <c r="A540" s="84"/>
      <c r="B540" s="87"/>
      <c r="C540" s="87"/>
      <c r="D540" s="8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66"/>
      <c r="BA540" s="88"/>
    </row>
    <row r="541" spans="1:53" ht="15.75" customHeight="1">
      <c r="A541" s="84"/>
      <c r="B541" s="87"/>
      <c r="C541" s="87"/>
      <c r="D541" s="8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66"/>
      <c r="BA541" s="88"/>
    </row>
    <row r="542" spans="1:53" ht="15.75" customHeight="1">
      <c r="A542" s="84"/>
      <c r="B542" s="87"/>
      <c r="C542" s="87"/>
      <c r="D542" s="8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66"/>
      <c r="BA542" s="88"/>
    </row>
    <row r="543" spans="1:53" ht="15.75" customHeight="1">
      <c r="A543" s="84"/>
      <c r="B543" s="87"/>
      <c r="C543" s="87"/>
      <c r="D543" s="8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66"/>
      <c r="BA543" s="88"/>
    </row>
    <row r="544" spans="1:53" ht="15.75" customHeight="1">
      <c r="A544" s="84"/>
      <c r="B544" s="87"/>
      <c r="C544" s="87"/>
      <c r="D544" s="8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66"/>
      <c r="BA544" s="88"/>
    </row>
    <row r="545" spans="1:53" ht="15.75" customHeight="1">
      <c r="A545" s="84"/>
      <c r="B545" s="87"/>
      <c r="C545" s="87"/>
      <c r="D545" s="8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66"/>
      <c r="BA545" s="88"/>
    </row>
    <row r="546" spans="1:53" ht="15.75" customHeight="1">
      <c r="A546" s="84"/>
      <c r="B546" s="87"/>
      <c r="C546" s="87"/>
      <c r="D546" s="8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66"/>
      <c r="BA546" s="88"/>
    </row>
    <row r="547" spans="1:53" ht="15.75" customHeight="1">
      <c r="A547" s="84"/>
      <c r="B547" s="87"/>
      <c r="C547" s="87"/>
      <c r="D547" s="8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66"/>
      <c r="BA547" s="88"/>
    </row>
    <row r="548" spans="1:53" ht="15.75" customHeight="1">
      <c r="A548" s="84"/>
      <c r="B548" s="87"/>
      <c r="C548" s="87"/>
      <c r="D548" s="8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66"/>
      <c r="BA548" s="88"/>
    </row>
    <row r="549" spans="1:53" ht="15.75" customHeight="1">
      <c r="A549" s="84"/>
      <c r="B549" s="87"/>
      <c r="C549" s="87"/>
      <c r="D549" s="8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66"/>
      <c r="BA549" s="88"/>
    </row>
    <row r="550" spans="1:53" ht="15.75" customHeight="1">
      <c r="A550" s="84"/>
      <c r="B550" s="87"/>
      <c r="C550" s="87"/>
      <c r="D550" s="8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66"/>
      <c r="BA550" s="88"/>
    </row>
    <row r="551" spans="1:53" ht="15.75" customHeight="1">
      <c r="A551" s="84"/>
      <c r="B551" s="87"/>
      <c r="C551" s="87"/>
      <c r="D551" s="8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66"/>
      <c r="BA551" s="88"/>
    </row>
    <row r="552" spans="1:53" ht="15.75" customHeight="1">
      <c r="A552" s="84"/>
      <c r="B552" s="87"/>
      <c r="C552" s="87"/>
      <c r="D552" s="8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66"/>
      <c r="BA552" s="88"/>
    </row>
    <row r="553" spans="1:53" ht="15.75" customHeight="1">
      <c r="A553" s="84"/>
      <c r="B553" s="87"/>
      <c r="C553" s="87"/>
      <c r="D553" s="8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66"/>
      <c r="BA553" s="88"/>
    </row>
    <row r="554" spans="1:53" ht="15.75" customHeight="1">
      <c r="A554" s="84"/>
      <c r="B554" s="87"/>
      <c r="C554" s="87"/>
      <c r="D554" s="8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66"/>
      <c r="BA554" s="88"/>
    </row>
    <row r="555" spans="1:53" ht="15.75" customHeight="1">
      <c r="A555" s="84"/>
      <c r="B555" s="87"/>
      <c r="C555" s="87"/>
      <c r="D555" s="8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66"/>
      <c r="BA555" s="88"/>
    </row>
    <row r="556" spans="1:53" ht="15.75" customHeight="1">
      <c r="A556" s="84"/>
      <c r="B556" s="87"/>
      <c r="C556" s="87"/>
      <c r="D556" s="8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66"/>
      <c r="BA556" s="88"/>
    </row>
    <row r="557" spans="1:53" ht="15.75" customHeight="1">
      <c r="A557" s="84"/>
      <c r="B557" s="87"/>
      <c r="C557" s="87"/>
      <c r="D557" s="8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66"/>
      <c r="BA557" s="88"/>
    </row>
    <row r="558" spans="1:53" ht="15.75" customHeight="1">
      <c r="A558" s="84"/>
      <c r="B558" s="87"/>
      <c r="C558" s="87"/>
      <c r="D558" s="8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66"/>
      <c r="BA558" s="88"/>
    </row>
    <row r="559" spans="1:53" ht="15.75" customHeight="1">
      <c r="A559" s="84"/>
      <c r="B559" s="87"/>
      <c r="C559" s="87"/>
      <c r="D559" s="8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66"/>
      <c r="BA559" s="88"/>
    </row>
    <row r="560" spans="1:53" ht="15.75" customHeight="1">
      <c r="A560" s="84"/>
      <c r="B560" s="87"/>
      <c r="C560" s="87"/>
      <c r="D560" s="8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66"/>
      <c r="BA560" s="88"/>
    </row>
    <row r="561" spans="1:53" ht="15.75" customHeight="1">
      <c r="A561" s="84"/>
      <c r="B561" s="87"/>
      <c r="C561" s="87"/>
      <c r="D561" s="8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66"/>
      <c r="BA561" s="88"/>
    </row>
    <row r="562" spans="1:53" ht="15.75" customHeight="1">
      <c r="A562" s="84"/>
      <c r="B562" s="87"/>
      <c r="C562" s="87"/>
      <c r="D562" s="8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66"/>
      <c r="BA562" s="88"/>
    </row>
    <row r="563" spans="1:53" ht="15.75" customHeight="1">
      <c r="A563" s="84"/>
      <c r="B563" s="87"/>
      <c r="C563" s="87"/>
      <c r="D563" s="8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66"/>
      <c r="BA563" s="88"/>
    </row>
    <row r="564" spans="1:53" ht="15.75" customHeight="1">
      <c r="A564" s="84"/>
      <c r="B564" s="87"/>
      <c r="C564" s="87"/>
      <c r="D564" s="8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66"/>
      <c r="BA564" s="88"/>
    </row>
    <row r="565" spans="1:53" ht="15.75" customHeight="1">
      <c r="A565" s="84"/>
      <c r="B565" s="87"/>
      <c r="C565" s="87"/>
      <c r="D565" s="8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66"/>
      <c r="BA565" s="88"/>
    </row>
    <row r="566" spans="1:53" ht="15.75" customHeight="1">
      <c r="A566" s="84"/>
      <c r="B566" s="87"/>
      <c r="C566" s="87"/>
      <c r="D566" s="8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66"/>
      <c r="BA566" s="88"/>
    </row>
    <row r="567" spans="1:53" ht="15.75" customHeight="1">
      <c r="A567" s="84"/>
      <c r="B567" s="87"/>
      <c r="C567" s="87"/>
      <c r="D567" s="8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66"/>
      <c r="BA567" s="88"/>
    </row>
    <row r="568" spans="1:53" ht="15.75" customHeight="1">
      <c r="A568" s="84"/>
      <c r="B568" s="87"/>
      <c r="C568" s="87"/>
      <c r="D568" s="8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66"/>
      <c r="BA568" s="88"/>
    </row>
    <row r="569" spans="1:53" ht="15.75" customHeight="1">
      <c r="A569" s="84"/>
      <c r="B569" s="87"/>
      <c r="C569" s="87"/>
      <c r="D569" s="8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66"/>
      <c r="BA569" s="88"/>
    </row>
    <row r="570" spans="1:53" ht="15.75" customHeight="1">
      <c r="A570" s="84"/>
      <c r="B570" s="87"/>
      <c r="C570" s="87"/>
      <c r="D570" s="8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66"/>
      <c r="BA570" s="88"/>
    </row>
    <row r="571" spans="1:53" ht="15.75" customHeight="1">
      <c r="A571" s="84"/>
      <c r="B571" s="87"/>
      <c r="C571" s="87"/>
      <c r="D571" s="8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66"/>
      <c r="BA571" s="88"/>
    </row>
    <row r="572" spans="1:53" ht="15.75" customHeight="1">
      <c r="A572" s="84"/>
      <c r="B572" s="87"/>
      <c r="C572" s="87"/>
      <c r="D572" s="8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66"/>
      <c r="BA572" s="88"/>
    </row>
    <row r="573" spans="1:53" ht="15.75" customHeight="1">
      <c r="A573" s="84"/>
      <c r="B573" s="87"/>
      <c r="C573" s="87"/>
      <c r="D573" s="8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66"/>
      <c r="BA573" s="88"/>
    </row>
    <row r="574" spans="1:53" ht="15.75" customHeight="1">
      <c r="A574" s="84"/>
      <c r="B574" s="87"/>
      <c r="C574" s="87"/>
      <c r="D574" s="8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66"/>
      <c r="BA574" s="88"/>
    </row>
    <row r="575" spans="1:53" ht="15.75" customHeight="1">
      <c r="A575" s="84"/>
      <c r="B575" s="87"/>
      <c r="C575" s="87"/>
      <c r="D575" s="8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66"/>
      <c r="BA575" s="88"/>
    </row>
    <row r="576" spans="1:53" ht="15.75" customHeight="1">
      <c r="A576" s="84"/>
      <c r="B576" s="87"/>
      <c r="C576" s="87"/>
      <c r="D576" s="8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66"/>
      <c r="BA576" s="88"/>
    </row>
    <row r="577" spans="1:53" ht="15.75" customHeight="1">
      <c r="A577" s="84"/>
      <c r="B577" s="87"/>
      <c r="C577" s="87"/>
      <c r="D577" s="8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66"/>
      <c r="BA577" s="88"/>
    </row>
    <row r="578" spans="1:53" ht="15.75" customHeight="1">
      <c r="A578" s="84"/>
      <c r="B578" s="87"/>
      <c r="C578" s="87"/>
      <c r="D578" s="8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66"/>
      <c r="BA578" s="88"/>
    </row>
    <row r="579" spans="1:53" ht="15.75" customHeight="1">
      <c r="A579" s="84"/>
      <c r="B579" s="87"/>
      <c r="C579" s="87"/>
      <c r="D579" s="8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66"/>
      <c r="BA579" s="88"/>
    </row>
    <row r="580" spans="1:53" ht="15.75" customHeight="1">
      <c r="A580" s="84"/>
      <c r="B580" s="87"/>
      <c r="C580" s="87"/>
      <c r="D580" s="8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66"/>
      <c r="BA580" s="88"/>
    </row>
    <row r="581" spans="1:53" ht="15.75" customHeight="1">
      <c r="A581" s="84"/>
      <c r="B581" s="87"/>
      <c r="C581" s="87"/>
      <c r="D581" s="8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66"/>
      <c r="BA581" s="88"/>
    </row>
    <row r="582" spans="1:53" ht="15.75" customHeight="1">
      <c r="A582" s="84"/>
      <c r="B582" s="87"/>
      <c r="C582" s="87"/>
      <c r="D582" s="8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66"/>
      <c r="BA582" s="88"/>
    </row>
    <row r="583" spans="1:53" ht="15.75" customHeight="1">
      <c r="A583" s="84"/>
      <c r="B583" s="87"/>
      <c r="C583" s="87"/>
      <c r="D583" s="8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66"/>
      <c r="BA583" s="88"/>
    </row>
    <row r="584" spans="1:53" ht="15.75" customHeight="1">
      <c r="A584" s="84"/>
      <c r="B584" s="87"/>
      <c r="C584" s="87"/>
      <c r="D584" s="8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66"/>
      <c r="BA584" s="88"/>
    </row>
    <row r="585" spans="1:53" ht="15.75" customHeight="1">
      <c r="A585" s="84"/>
      <c r="B585" s="87"/>
      <c r="C585" s="87"/>
      <c r="D585" s="8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66"/>
      <c r="BA585" s="88"/>
    </row>
    <row r="586" spans="1:53" ht="15.75" customHeight="1">
      <c r="A586" s="84"/>
      <c r="B586" s="87"/>
      <c r="C586" s="87"/>
      <c r="D586" s="8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66"/>
      <c r="BA586" s="88"/>
    </row>
    <row r="587" spans="1:53" ht="15.75" customHeight="1">
      <c r="A587" s="84"/>
      <c r="B587" s="87"/>
      <c r="C587" s="87"/>
      <c r="D587" s="8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66"/>
      <c r="BA587" s="88"/>
    </row>
    <row r="588" spans="1:53" ht="15.75" customHeight="1">
      <c r="A588" s="84"/>
      <c r="B588" s="87"/>
      <c r="C588" s="87"/>
      <c r="D588" s="8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66"/>
      <c r="BA588" s="88"/>
    </row>
    <row r="589" spans="1:53" ht="15.75" customHeight="1">
      <c r="A589" s="84"/>
      <c r="B589" s="87"/>
      <c r="C589" s="87"/>
      <c r="D589" s="8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66"/>
      <c r="BA589" s="88"/>
    </row>
    <row r="590" spans="1:53" ht="15.75" customHeight="1">
      <c r="A590" s="84"/>
      <c r="B590" s="87"/>
      <c r="C590" s="87"/>
      <c r="D590" s="8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66"/>
      <c r="BA590" s="88"/>
    </row>
    <row r="591" spans="1:53" ht="15.75" customHeight="1">
      <c r="A591" s="84"/>
      <c r="B591" s="87"/>
      <c r="C591" s="87"/>
      <c r="D591" s="8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66"/>
      <c r="BA591" s="88"/>
    </row>
    <row r="592" spans="1:53" ht="15.75" customHeight="1">
      <c r="A592" s="84"/>
      <c r="B592" s="87"/>
      <c r="C592" s="87"/>
      <c r="D592" s="8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66"/>
      <c r="BA592" s="88"/>
    </row>
    <row r="593" spans="1:53" ht="15.75" customHeight="1">
      <c r="A593" s="84"/>
      <c r="B593" s="87"/>
      <c r="C593" s="87"/>
      <c r="D593" s="8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66"/>
      <c r="BA593" s="88"/>
    </row>
    <row r="594" spans="1:53" ht="15.75" customHeight="1">
      <c r="A594" s="84"/>
      <c r="B594" s="87"/>
      <c r="C594" s="87"/>
      <c r="D594" s="8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66"/>
      <c r="BA594" s="88"/>
    </row>
    <row r="595" spans="1:53" ht="15.75" customHeight="1">
      <c r="A595" s="84"/>
      <c r="B595" s="87"/>
      <c r="C595" s="87"/>
      <c r="D595" s="8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66"/>
      <c r="BA595" s="88"/>
    </row>
    <row r="596" spans="1:53" ht="15.75" customHeight="1">
      <c r="A596" s="84"/>
      <c r="B596" s="87"/>
      <c r="C596" s="87"/>
      <c r="D596" s="8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66"/>
      <c r="BA596" s="88"/>
    </row>
    <row r="597" spans="1:53" ht="15.75" customHeight="1">
      <c r="A597" s="84"/>
      <c r="B597" s="87"/>
      <c r="C597" s="87"/>
      <c r="D597" s="8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66"/>
      <c r="BA597" s="88"/>
    </row>
    <row r="598" spans="1:53" ht="15.75" customHeight="1">
      <c r="A598" s="84"/>
      <c r="B598" s="87"/>
      <c r="C598" s="87"/>
      <c r="D598" s="8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66"/>
      <c r="BA598" s="88"/>
    </row>
    <row r="599" spans="1:53" ht="15.75" customHeight="1">
      <c r="A599" s="84"/>
      <c r="B599" s="87"/>
      <c r="C599" s="87"/>
      <c r="D599" s="8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66"/>
      <c r="BA599" s="88"/>
    </row>
    <row r="600" spans="1:53" ht="15.75" customHeight="1">
      <c r="A600" s="84"/>
      <c r="B600" s="87"/>
      <c r="C600" s="87"/>
      <c r="D600" s="8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66"/>
      <c r="BA600" s="88"/>
    </row>
    <row r="601" spans="1:53" ht="15.75" customHeight="1">
      <c r="A601" s="84"/>
      <c r="B601" s="87"/>
      <c r="C601" s="87"/>
      <c r="D601" s="8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66"/>
      <c r="BA601" s="88"/>
    </row>
    <row r="602" spans="1:53" ht="15.75" customHeight="1">
      <c r="A602" s="84"/>
      <c r="B602" s="87"/>
      <c r="C602" s="87"/>
      <c r="D602" s="8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66"/>
      <c r="BA602" s="88"/>
    </row>
    <row r="603" spans="1:53" ht="15.75" customHeight="1">
      <c r="A603" s="84"/>
      <c r="B603" s="87"/>
      <c r="C603" s="87"/>
      <c r="D603" s="8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66"/>
      <c r="BA603" s="88"/>
    </row>
    <row r="604" spans="1:53" ht="15.75" customHeight="1">
      <c r="A604" s="84"/>
      <c r="B604" s="87"/>
      <c r="C604" s="87"/>
      <c r="D604" s="8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66"/>
      <c r="BA604" s="88"/>
    </row>
    <row r="605" spans="1:53" ht="15.75" customHeight="1">
      <c r="A605" s="84"/>
      <c r="B605" s="87"/>
      <c r="C605" s="87"/>
      <c r="D605" s="8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66"/>
      <c r="BA605" s="88"/>
    </row>
    <row r="606" spans="1:53" ht="15.75" customHeight="1">
      <c r="A606" s="84"/>
      <c r="B606" s="87"/>
      <c r="C606" s="87"/>
      <c r="D606" s="8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66"/>
      <c r="BA606" s="88"/>
    </row>
    <row r="607" spans="1:53" ht="15.75" customHeight="1">
      <c r="A607" s="84"/>
      <c r="B607" s="87"/>
      <c r="C607" s="87"/>
      <c r="D607" s="8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66"/>
      <c r="BA607" s="88"/>
    </row>
    <row r="608" spans="1:53" ht="15.75" customHeight="1">
      <c r="A608" s="84"/>
      <c r="B608" s="87"/>
      <c r="C608" s="87"/>
      <c r="D608" s="8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66"/>
      <c r="BA608" s="88"/>
    </row>
    <row r="609" spans="1:53" ht="15.75" customHeight="1">
      <c r="A609" s="84"/>
      <c r="B609" s="87"/>
      <c r="C609" s="87"/>
      <c r="D609" s="8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66"/>
      <c r="BA609" s="88"/>
    </row>
    <row r="610" spans="1:53" ht="15.75" customHeight="1">
      <c r="A610" s="84"/>
      <c r="B610" s="87"/>
      <c r="C610" s="87"/>
      <c r="D610" s="8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66"/>
      <c r="BA610" s="88"/>
    </row>
    <row r="611" spans="1:53" ht="15.75" customHeight="1">
      <c r="A611" s="84"/>
      <c r="B611" s="87"/>
      <c r="C611" s="87"/>
      <c r="D611" s="8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66"/>
      <c r="BA611" s="88"/>
    </row>
    <row r="612" spans="1:53" ht="15.75" customHeight="1">
      <c r="A612" s="84"/>
      <c r="B612" s="87"/>
      <c r="C612" s="87"/>
      <c r="D612" s="8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66"/>
      <c r="BA612" s="88"/>
    </row>
    <row r="613" spans="1:53" ht="15.75" customHeight="1">
      <c r="A613" s="84"/>
      <c r="B613" s="87"/>
      <c r="C613" s="87"/>
      <c r="D613" s="8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66"/>
      <c r="BA613" s="88"/>
    </row>
    <row r="614" spans="1:53" ht="15.75" customHeight="1">
      <c r="A614" s="84"/>
      <c r="B614" s="87"/>
      <c r="C614" s="87"/>
      <c r="D614" s="8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66"/>
      <c r="BA614" s="88"/>
    </row>
    <row r="615" spans="1:53" ht="15.75" customHeight="1">
      <c r="A615" s="84"/>
      <c r="B615" s="87"/>
      <c r="C615" s="87"/>
      <c r="D615" s="8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66"/>
      <c r="BA615" s="88"/>
    </row>
    <row r="616" spans="1:53" ht="15.75" customHeight="1">
      <c r="A616" s="84"/>
      <c r="B616" s="87"/>
      <c r="C616" s="87"/>
      <c r="D616" s="8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66"/>
      <c r="BA616" s="88"/>
    </row>
    <row r="617" spans="1:53" ht="15.75" customHeight="1">
      <c r="A617" s="84"/>
      <c r="B617" s="87"/>
      <c r="C617" s="87"/>
      <c r="D617" s="8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66"/>
      <c r="BA617" s="88"/>
    </row>
    <row r="618" spans="1:53" ht="15.75" customHeight="1">
      <c r="A618" s="84"/>
      <c r="B618" s="87"/>
      <c r="C618" s="87"/>
      <c r="D618" s="8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66"/>
      <c r="BA618" s="88"/>
    </row>
    <row r="619" spans="1:53" ht="15.75" customHeight="1">
      <c r="A619" s="84"/>
      <c r="B619" s="87"/>
      <c r="C619" s="87"/>
      <c r="D619" s="8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66"/>
      <c r="BA619" s="88"/>
    </row>
    <row r="620" spans="1:53" ht="15.75" customHeight="1">
      <c r="A620" s="84"/>
      <c r="B620" s="87"/>
      <c r="C620" s="87"/>
      <c r="D620" s="8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66"/>
      <c r="BA620" s="88"/>
    </row>
    <row r="621" spans="1:53" ht="15.75" customHeight="1">
      <c r="A621" s="84"/>
      <c r="B621" s="87"/>
      <c r="C621" s="87"/>
      <c r="D621" s="8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66"/>
      <c r="BA621" s="88"/>
    </row>
    <row r="622" spans="1:53" ht="15.75" customHeight="1">
      <c r="A622" s="84"/>
      <c r="B622" s="87"/>
      <c r="C622" s="87"/>
      <c r="D622" s="8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66"/>
      <c r="BA622" s="88"/>
    </row>
    <row r="623" spans="1:53" ht="15.75" customHeight="1">
      <c r="A623" s="84"/>
      <c r="B623" s="87"/>
      <c r="C623" s="87"/>
      <c r="D623" s="8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66"/>
      <c r="BA623" s="88"/>
    </row>
    <row r="624" spans="1:53" ht="15.75" customHeight="1">
      <c r="A624" s="84"/>
      <c r="B624" s="87"/>
      <c r="C624" s="87"/>
      <c r="D624" s="8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66"/>
      <c r="BA624" s="88"/>
    </row>
    <row r="625" spans="1:53" ht="15.75" customHeight="1">
      <c r="A625" s="84"/>
      <c r="B625" s="87"/>
      <c r="C625" s="87"/>
      <c r="D625" s="8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66"/>
      <c r="BA625" s="88"/>
    </row>
    <row r="626" spans="1:53" ht="15.75" customHeight="1">
      <c r="A626" s="84"/>
      <c r="B626" s="87"/>
      <c r="C626" s="87"/>
      <c r="D626" s="8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66"/>
      <c r="BA626" s="88"/>
    </row>
    <row r="627" spans="1:53" ht="15.75" customHeight="1">
      <c r="A627" s="84"/>
      <c r="B627" s="87"/>
      <c r="C627" s="87"/>
      <c r="D627" s="8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66"/>
      <c r="BA627" s="88"/>
    </row>
    <row r="628" spans="1:53" ht="15.75" customHeight="1">
      <c r="A628" s="84"/>
      <c r="B628" s="87"/>
      <c r="C628" s="87"/>
      <c r="D628" s="8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66"/>
      <c r="BA628" s="88"/>
    </row>
    <row r="629" spans="1:53" ht="15.75" customHeight="1">
      <c r="A629" s="84"/>
      <c r="B629" s="87"/>
      <c r="C629" s="87"/>
      <c r="D629" s="8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66"/>
      <c r="BA629" s="88"/>
    </row>
    <row r="630" spans="1:53" ht="15.75" customHeight="1">
      <c r="A630" s="84"/>
      <c r="B630" s="87"/>
      <c r="C630" s="87"/>
      <c r="D630" s="8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66"/>
      <c r="BA630" s="88"/>
    </row>
    <row r="631" spans="1:53" ht="15.75" customHeight="1">
      <c r="A631" s="84"/>
      <c r="B631" s="87"/>
      <c r="C631" s="87"/>
      <c r="D631" s="8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66"/>
      <c r="BA631" s="88"/>
    </row>
    <row r="632" spans="1:53" ht="15.75" customHeight="1">
      <c r="A632" s="84"/>
      <c r="B632" s="87"/>
      <c r="C632" s="87"/>
      <c r="D632" s="8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66"/>
      <c r="BA632" s="88"/>
    </row>
    <row r="633" spans="1:53" ht="15.75" customHeight="1">
      <c r="A633" s="84"/>
      <c r="B633" s="87"/>
      <c r="C633" s="87"/>
      <c r="D633" s="8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66"/>
      <c r="BA633" s="88"/>
    </row>
    <row r="634" spans="1:53" ht="15.75" customHeight="1">
      <c r="A634" s="84"/>
      <c r="B634" s="87"/>
      <c r="C634" s="87"/>
      <c r="D634" s="8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66"/>
      <c r="BA634" s="88"/>
    </row>
    <row r="635" spans="1:53" ht="15.75" customHeight="1">
      <c r="A635" s="84"/>
      <c r="B635" s="87"/>
      <c r="C635" s="87"/>
      <c r="D635" s="8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66"/>
      <c r="BA635" s="88"/>
    </row>
    <row r="636" spans="1:53" ht="15.75" customHeight="1">
      <c r="A636" s="84"/>
      <c r="B636" s="87"/>
      <c r="C636" s="87"/>
      <c r="D636" s="8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66"/>
      <c r="BA636" s="88"/>
    </row>
    <row r="637" spans="1:53" ht="15.75" customHeight="1">
      <c r="A637" s="84"/>
      <c r="B637" s="87"/>
      <c r="C637" s="87"/>
      <c r="D637" s="8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66"/>
      <c r="BA637" s="88"/>
    </row>
    <row r="638" spans="1:53" ht="15.75" customHeight="1">
      <c r="A638" s="84"/>
      <c r="B638" s="87"/>
      <c r="C638" s="87"/>
      <c r="D638" s="8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66"/>
      <c r="BA638" s="88"/>
    </row>
    <row r="639" spans="1:53" ht="15.75" customHeight="1">
      <c r="A639" s="84"/>
      <c r="B639" s="87"/>
      <c r="C639" s="87"/>
      <c r="D639" s="8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66"/>
      <c r="BA639" s="88"/>
    </row>
    <row r="640" spans="1:53" ht="15.75" customHeight="1">
      <c r="A640" s="84"/>
      <c r="B640" s="87"/>
      <c r="C640" s="87"/>
      <c r="D640" s="8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66"/>
      <c r="BA640" s="88"/>
    </row>
    <row r="641" spans="1:53" ht="15.75" customHeight="1">
      <c r="A641" s="84"/>
      <c r="B641" s="87"/>
      <c r="C641" s="87"/>
      <c r="D641" s="8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66"/>
      <c r="BA641" s="88"/>
    </row>
    <row r="642" spans="1:53" ht="15.75" customHeight="1">
      <c r="A642" s="84"/>
      <c r="B642" s="87"/>
      <c r="C642" s="87"/>
      <c r="D642" s="8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66"/>
      <c r="BA642" s="88"/>
    </row>
    <row r="643" spans="1:53" ht="15.75" customHeight="1">
      <c r="A643" s="84"/>
      <c r="B643" s="87"/>
      <c r="C643" s="87"/>
      <c r="D643" s="8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66"/>
      <c r="BA643" s="88"/>
    </row>
    <row r="644" spans="1:53" ht="15.75" customHeight="1">
      <c r="A644" s="84"/>
      <c r="B644" s="87"/>
      <c r="C644" s="87"/>
      <c r="D644" s="8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66"/>
      <c r="BA644" s="88"/>
    </row>
    <row r="645" spans="1:53" ht="15.75" customHeight="1">
      <c r="A645" s="84"/>
      <c r="B645" s="87"/>
      <c r="C645" s="87"/>
      <c r="D645" s="8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66"/>
      <c r="BA645" s="88"/>
    </row>
    <row r="646" spans="1:53" ht="15.75" customHeight="1">
      <c r="A646" s="84"/>
      <c r="B646" s="87"/>
      <c r="C646" s="87"/>
      <c r="D646" s="8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66"/>
      <c r="BA646" s="88"/>
    </row>
    <row r="647" spans="1:53" ht="15.75" customHeight="1">
      <c r="A647" s="84"/>
      <c r="B647" s="87"/>
      <c r="C647" s="87"/>
      <c r="D647" s="8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66"/>
      <c r="BA647" s="88"/>
    </row>
    <row r="648" spans="1:53" ht="15.75" customHeight="1">
      <c r="A648" s="84"/>
      <c r="B648" s="87"/>
      <c r="C648" s="87"/>
      <c r="D648" s="8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66"/>
      <c r="BA648" s="88"/>
    </row>
    <row r="649" spans="1:53" ht="15.75" customHeight="1">
      <c r="A649" s="84"/>
      <c r="B649" s="87"/>
      <c r="C649" s="87"/>
      <c r="D649" s="8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66"/>
      <c r="BA649" s="88"/>
    </row>
    <row r="650" spans="1:53" ht="15.75" customHeight="1">
      <c r="A650" s="84"/>
      <c r="B650" s="87"/>
      <c r="C650" s="87"/>
      <c r="D650" s="8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66"/>
      <c r="BA650" s="88"/>
    </row>
    <row r="651" spans="1:53" ht="15.75" customHeight="1">
      <c r="A651" s="84"/>
      <c r="B651" s="87"/>
      <c r="C651" s="87"/>
      <c r="D651" s="8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66"/>
      <c r="BA651" s="88"/>
    </row>
    <row r="652" spans="1:53" ht="15.75" customHeight="1">
      <c r="A652" s="84"/>
      <c r="B652" s="87"/>
      <c r="C652" s="87"/>
      <c r="D652" s="8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66"/>
      <c r="BA652" s="88"/>
    </row>
    <row r="653" spans="1:53" ht="15.75" customHeight="1">
      <c r="A653" s="84"/>
      <c r="B653" s="87"/>
      <c r="C653" s="87"/>
      <c r="D653" s="8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66"/>
      <c r="BA653" s="88"/>
    </row>
    <row r="654" spans="1:53" ht="15.75" customHeight="1">
      <c r="A654" s="84"/>
      <c r="B654" s="87"/>
      <c r="C654" s="87"/>
      <c r="D654" s="8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66"/>
      <c r="BA654" s="88"/>
    </row>
    <row r="655" spans="1:53" ht="15.75" customHeight="1">
      <c r="A655" s="84"/>
      <c r="B655" s="87"/>
      <c r="C655" s="87"/>
      <c r="D655" s="8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66"/>
      <c r="BA655" s="88"/>
    </row>
    <row r="656" spans="1:53" ht="15.75" customHeight="1">
      <c r="A656" s="84"/>
      <c r="B656" s="87"/>
      <c r="C656" s="87"/>
      <c r="D656" s="8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66"/>
      <c r="BA656" s="88"/>
    </row>
    <row r="657" spans="1:53" ht="15.75" customHeight="1">
      <c r="A657" s="84"/>
      <c r="B657" s="87"/>
      <c r="C657" s="87"/>
      <c r="D657" s="8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66"/>
      <c r="BA657" s="88"/>
    </row>
    <row r="658" spans="1:53" ht="15.75" customHeight="1">
      <c r="A658" s="84"/>
      <c r="B658" s="87"/>
      <c r="C658" s="87"/>
      <c r="D658" s="8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66"/>
      <c r="BA658" s="88"/>
    </row>
    <row r="659" spans="1:53" ht="15.75" customHeight="1">
      <c r="A659" s="84"/>
      <c r="B659" s="87"/>
      <c r="C659" s="87"/>
      <c r="D659" s="8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66"/>
      <c r="BA659" s="88"/>
    </row>
    <row r="660" spans="1:53" ht="15.75" customHeight="1">
      <c r="A660" s="84"/>
      <c r="B660" s="87"/>
      <c r="C660" s="87"/>
      <c r="D660" s="8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66"/>
      <c r="BA660" s="88"/>
    </row>
    <row r="661" spans="1:53" ht="15.75" customHeight="1">
      <c r="A661" s="84"/>
      <c r="B661" s="87"/>
      <c r="C661" s="87"/>
      <c r="D661" s="8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66"/>
      <c r="BA661" s="88"/>
    </row>
    <row r="662" spans="1:53" ht="15.75" customHeight="1">
      <c r="A662" s="84"/>
      <c r="B662" s="87"/>
      <c r="C662" s="87"/>
      <c r="D662" s="8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66"/>
      <c r="BA662" s="88"/>
    </row>
    <row r="663" spans="1:53" ht="15.75" customHeight="1">
      <c r="A663" s="84"/>
      <c r="B663" s="87"/>
      <c r="C663" s="87"/>
      <c r="D663" s="8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66"/>
      <c r="BA663" s="88"/>
    </row>
    <row r="664" spans="1:53" ht="15.75" customHeight="1">
      <c r="A664" s="84"/>
      <c r="B664" s="87"/>
      <c r="C664" s="87"/>
      <c r="D664" s="8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66"/>
      <c r="BA664" s="88"/>
    </row>
    <row r="665" spans="1:53" ht="15.75" customHeight="1">
      <c r="A665" s="84"/>
      <c r="B665" s="87"/>
      <c r="C665" s="87"/>
      <c r="D665" s="8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66"/>
      <c r="BA665" s="88"/>
    </row>
    <row r="666" spans="1:53" ht="15.75" customHeight="1">
      <c r="A666" s="84"/>
      <c r="B666" s="87"/>
      <c r="C666" s="87"/>
      <c r="D666" s="8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66"/>
      <c r="BA666" s="88"/>
    </row>
    <row r="667" spans="1:53" ht="15.75" customHeight="1">
      <c r="A667" s="84"/>
      <c r="B667" s="87"/>
      <c r="C667" s="87"/>
      <c r="D667" s="8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66"/>
      <c r="BA667" s="88"/>
    </row>
    <row r="668" spans="1:53" ht="15.75" customHeight="1">
      <c r="A668" s="84"/>
      <c r="B668" s="87"/>
      <c r="C668" s="87"/>
      <c r="D668" s="8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66"/>
      <c r="BA668" s="88"/>
    </row>
    <row r="669" spans="1:53" ht="15.75" customHeight="1">
      <c r="A669" s="84"/>
      <c r="B669" s="87"/>
      <c r="C669" s="87"/>
      <c r="D669" s="8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66"/>
      <c r="BA669" s="88"/>
    </row>
    <row r="670" spans="1:53" ht="15.75" customHeight="1">
      <c r="A670" s="84"/>
      <c r="B670" s="87"/>
      <c r="C670" s="87"/>
      <c r="D670" s="8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66"/>
      <c r="BA670" s="88"/>
    </row>
    <row r="671" spans="1:53" ht="15.75" customHeight="1">
      <c r="A671" s="84"/>
      <c r="B671" s="87"/>
      <c r="C671" s="87"/>
      <c r="D671" s="8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66"/>
      <c r="BA671" s="88"/>
    </row>
    <row r="672" spans="1:53" ht="15.75" customHeight="1">
      <c r="A672" s="84"/>
      <c r="B672" s="87"/>
      <c r="C672" s="87"/>
      <c r="D672" s="8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66"/>
      <c r="BA672" s="88"/>
    </row>
    <row r="673" spans="1:53" ht="15.75" customHeight="1">
      <c r="A673" s="84"/>
      <c r="B673" s="87"/>
      <c r="C673" s="87"/>
      <c r="D673" s="8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66"/>
      <c r="BA673" s="88"/>
    </row>
    <row r="674" spans="1:53" ht="15.75" customHeight="1">
      <c r="A674" s="84"/>
      <c r="B674" s="87"/>
      <c r="C674" s="87"/>
      <c r="D674" s="8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66"/>
      <c r="BA674" s="88"/>
    </row>
    <row r="675" spans="1:53" ht="15.75" customHeight="1">
      <c r="A675" s="84"/>
      <c r="B675" s="87"/>
      <c r="C675" s="87"/>
      <c r="D675" s="8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66"/>
      <c r="BA675" s="88"/>
    </row>
    <row r="676" spans="1:53" ht="15.75" customHeight="1">
      <c r="A676" s="84"/>
      <c r="B676" s="87"/>
      <c r="C676" s="87"/>
      <c r="D676" s="8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66"/>
      <c r="BA676" s="88"/>
    </row>
    <row r="677" spans="1:53" ht="15.75" customHeight="1">
      <c r="A677" s="84"/>
      <c r="B677" s="87"/>
      <c r="C677" s="87"/>
      <c r="D677" s="8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66"/>
      <c r="BA677" s="88"/>
    </row>
    <row r="678" spans="1:53" ht="15.75" customHeight="1">
      <c r="A678" s="84"/>
      <c r="B678" s="87"/>
      <c r="C678" s="87"/>
      <c r="D678" s="8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66"/>
      <c r="BA678" s="88"/>
    </row>
    <row r="679" spans="1:53" ht="15.75" customHeight="1">
      <c r="A679" s="84"/>
      <c r="B679" s="87"/>
      <c r="C679" s="87"/>
      <c r="D679" s="8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66"/>
      <c r="BA679" s="88"/>
    </row>
    <row r="680" spans="1:53" ht="15.75" customHeight="1">
      <c r="A680" s="84"/>
      <c r="B680" s="87"/>
      <c r="C680" s="87"/>
      <c r="D680" s="8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66"/>
      <c r="BA680" s="88"/>
    </row>
    <row r="681" spans="1:53" ht="15.75" customHeight="1">
      <c r="A681" s="84"/>
      <c r="B681" s="87"/>
      <c r="C681" s="87"/>
      <c r="D681" s="8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66"/>
      <c r="BA681" s="88"/>
    </row>
    <row r="682" spans="1:53" ht="15.75" customHeight="1">
      <c r="A682" s="84"/>
      <c r="B682" s="87"/>
      <c r="C682" s="87"/>
      <c r="D682" s="8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66"/>
      <c r="BA682" s="88"/>
    </row>
    <row r="683" spans="1:53" ht="15.75" customHeight="1">
      <c r="A683" s="84"/>
      <c r="B683" s="87"/>
      <c r="C683" s="87"/>
      <c r="D683" s="8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66"/>
      <c r="BA683" s="88"/>
    </row>
    <row r="684" spans="1:53" ht="15.75" customHeight="1">
      <c r="A684" s="84"/>
      <c r="B684" s="87"/>
      <c r="C684" s="87"/>
      <c r="D684" s="8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66"/>
      <c r="BA684" s="88"/>
    </row>
    <row r="685" spans="1:53" ht="15.75" customHeight="1">
      <c r="A685" s="84"/>
      <c r="B685" s="87"/>
      <c r="C685" s="87"/>
      <c r="D685" s="8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66"/>
      <c r="BA685" s="88"/>
    </row>
    <row r="686" spans="1:53" ht="15.75" customHeight="1">
      <c r="A686" s="84"/>
      <c r="B686" s="87"/>
      <c r="C686" s="87"/>
      <c r="D686" s="8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66"/>
      <c r="BA686" s="88"/>
    </row>
    <row r="687" spans="1:53" ht="15.75" customHeight="1">
      <c r="A687" s="84"/>
      <c r="B687" s="87"/>
      <c r="C687" s="87"/>
      <c r="D687" s="8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66"/>
      <c r="BA687" s="88"/>
    </row>
    <row r="688" spans="1:53" ht="15.75" customHeight="1">
      <c r="A688" s="84"/>
      <c r="B688" s="87"/>
      <c r="C688" s="87"/>
      <c r="D688" s="8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66"/>
      <c r="BA688" s="88"/>
    </row>
    <row r="689" spans="1:53" ht="15.75" customHeight="1">
      <c r="A689" s="84"/>
      <c r="B689" s="87"/>
      <c r="C689" s="87"/>
      <c r="D689" s="8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66"/>
      <c r="BA689" s="88"/>
    </row>
    <row r="690" spans="1:53" ht="15.75" customHeight="1">
      <c r="A690" s="84"/>
      <c r="B690" s="87"/>
      <c r="C690" s="87"/>
      <c r="D690" s="8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66"/>
      <c r="BA690" s="88"/>
    </row>
    <row r="691" spans="1:53" ht="15.75" customHeight="1">
      <c r="A691" s="84"/>
      <c r="B691" s="87"/>
      <c r="C691" s="87"/>
      <c r="D691" s="8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66"/>
      <c r="BA691" s="88"/>
    </row>
    <row r="692" spans="1:53" ht="15.75" customHeight="1">
      <c r="A692" s="84"/>
      <c r="B692" s="87"/>
      <c r="C692" s="87"/>
      <c r="D692" s="8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66"/>
      <c r="BA692" s="88"/>
    </row>
    <row r="693" spans="1:53" ht="15.75" customHeight="1">
      <c r="A693" s="84"/>
      <c r="B693" s="87"/>
      <c r="C693" s="87"/>
      <c r="D693" s="8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66"/>
      <c r="BA693" s="88"/>
    </row>
    <row r="694" spans="1:53" ht="15.75" customHeight="1">
      <c r="A694" s="84"/>
      <c r="B694" s="87"/>
      <c r="C694" s="87"/>
      <c r="D694" s="8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66"/>
      <c r="BA694" s="88"/>
    </row>
    <row r="695" spans="1:53" ht="15.75" customHeight="1">
      <c r="A695" s="84"/>
      <c r="B695" s="87"/>
      <c r="C695" s="87"/>
      <c r="D695" s="8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66"/>
      <c r="BA695" s="88"/>
    </row>
    <row r="696" spans="1:53" ht="15.75" customHeight="1">
      <c r="A696" s="84"/>
      <c r="B696" s="87"/>
      <c r="C696" s="87"/>
      <c r="D696" s="8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66"/>
      <c r="BA696" s="88"/>
    </row>
    <row r="697" spans="1:53" ht="15.75" customHeight="1">
      <c r="A697" s="84"/>
      <c r="B697" s="87"/>
      <c r="C697" s="87"/>
      <c r="D697" s="8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66"/>
      <c r="BA697" s="88"/>
    </row>
    <row r="698" spans="1:53" ht="15.75" customHeight="1">
      <c r="A698" s="84"/>
      <c r="B698" s="87"/>
      <c r="C698" s="87"/>
      <c r="D698" s="8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66"/>
      <c r="BA698" s="88"/>
    </row>
    <row r="699" spans="1:53" ht="15.75" customHeight="1">
      <c r="A699" s="84"/>
      <c r="B699" s="87"/>
      <c r="C699" s="87"/>
      <c r="D699" s="8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66"/>
      <c r="BA699" s="88"/>
    </row>
    <row r="700" spans="1:53" ht="15.75" customHeight="1">
      <c r="A700" s="84"/>
      <c r="B700" s="87"/>
      <c r="C700" s="87"/>
      <c r="D700" s="8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66"/>
      <c r="BA700" s="88"/>
    </row>
    <row r="701" spans="1:53" ht="15.75" customHeight="1">
      <c r="A701" s="84"/>
      <c r="B701" s="87"/>
      <c r="C701" s="87"/>
      <c r="D701" s="8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66"/>
      <c r="BA701" s="88"/>
    </row>
    <row r="702" spans="1:53" ht="15.75" customHeight="1">
      <c r="A702" s="84"/>
      <c r="B702" s="87"/>
      <c r="C702" s="87"/>
      <c r="D702" s="8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66"/>
      <c r="BA702" s="88"/>
    </row>
    <row r="703" spans="1:53" ht="15.75" customHeight="1">
      <c r="A703" s="84"/>
      <c r="B703" s="87"/>
      <c r="C703" s="87"/>
      <c r="D703" s="8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66"/>
      <c r="BA703" s="88"/>
    </row>
    <row r="704" spans="1:53" ht="15.75" customHeight="1">
      <c r="A704" s="84"/>
      <c r="B704" s="87"/>
      <c r="C704" s="87"/>
      <c r="D704" s="8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66"/>
      <c r="BA704" s="88"/>
    </row>
    <row r="705" spans="1:53" ht="15.75" customHeight="1">
      <c r="A705" s="84"/>
      <c r="B705" s="87"/>
      <c r="C705" s="87"/>
      <c r="D705" s="8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66"/>
      <c r="BA705" s="88"/>
    </row>
    <row r="706" spans="1:53" ht="15.75" customHeight="1">
      <c r="A706" s="84"/>
      <c r="B706" s="87"/>
      <c r="C706" s="87"/>
      <c r="D706" s="8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66"/>
      <c r="BA706" s="88"/>
    </row>
    <row r="707" spans="1:53" ht="15.75" customHeight="1">
      <c r="A707" s="84"/>
      <c r="B707" s="87"/>
      <c r="C707" s="87"/>
      <c r="D707" s="8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66"/>
      <c r="BA707" s="88"/>
    </row>
    <row r="708" spans="1:53" ht="15.75" customHeight="1">
      <c r="A708" s="84"/>
      <c r="B708" s="87"/>
      <c r="C708" s="87"/>
      <c r="D708" s="8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66"/>
      <c r="BA708" s="88"/>
    </row>
    <row r="709" spans="1:53" ht="15.75" customHeight="1">
      <c r="A709" s="84"/>
      <c r="B709" s="87"/>
      <c r="C709" s="87"/>
      <c r="D709" s="8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66"/>
      <c r="BA709" s="88"/>
    </row>
    <row r="710" spans="1:53" ht="15.75" customHeight="1">
      <c r="A710" s="84"/>
      <c r="B710" s="87"/>
      <c r="C710" s="87"/>
      <c r="D710" s="8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66"/>
      <c r="BA710" s="88"/>
    </row>
    <row r="711" spans="1:53" ht="15.75" customHeight="1">
      <c r="A711" s="84"/>
      <c r="B711" s="87"/>
      <c r="C711" s="87"/>
      <c r="D711" s="8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66"/>
      <c r="BA711" s="88"/>
    </row>
    <row r="712" spans="1:53" ht="15.75" customHeight="1">
      <c r="A712" s="84"/>
      <c r="B712" s="87"/>
      <c r="C712" s="87"/>
      <c r="D712" s="8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66"/>
      <c r="BA712" s="88"/>
    </row>
    <row r="713" spans="1:53" ht="15.75" customHeight="1">
      <c r="A713" s="84"/>
      <c r="B713" s="87"/>
      <c r="C713" s="87"/>
      <c r="D713" s="8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66"/>
      <c r="BA713" s="88"/>
    </row>
    <row r="714" spans="1:53" ht="15.75" customHeight="1">
      <c r="A714" s="84"/>
      <c r="B714" s="87"/>
      <c r="C714" s="87"/>
      <c r="D714" s="8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66"/>
      <c r="BA714" s="88"/>
    </row>
    <row r="715" spans="1:53" ht="15.75" customHeight="1">
      <c r="A715" s="84"/>
      <c r="B715" s="87"/>
      <c r="C715" s="87"/>
      <c r="D715" s="8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66"/>
      <c r="BA715" s="88"/>
    </row>
    <row r="716" spans="1:53" ht="15.75" customHeight="1">
      <c r="A716" s="84"/>
      <c r="B716" s="87"/>
      <c r="C716" s="87"/>
      <c r="D716" s="8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66"/>
      <c r="BA716" s="88"/>
    </row>
    <row r="717" spans="1:53" ht="15.75" customHeight="1">
      <c r="A717" s="84"/>
      <c r="B717" s="87"/>
      <c r="C717" s="87"/>
      <c r="D717" s="8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66"/>
      <c r="BA717" s="88"/>
    </row>
    <row r="718" spans="1:53" ht="15.75" customHeight="1">
      <c r="A718" s="84"/>
      <c r="B718" s="87"/>
      <c r="C718" s="87"/>
      <c r="D718" s="8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66"/>
      <c r="BA718" s="88"/>
    </row>
    <row r="719" spans="1:53" ht="15.75" customHeight="1">
      <c r="A719" s="84"/>
      <c r="B719" s="87"/>
      <c r="C719" s="87"/>
      <c r="D719" s="8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66"/>
      <c r="BA719" s="88"/>
    </row>
    <row r="720" spans="1:53" ht="15.75" customHeight="1">
      <c r="A720" s="84"/>
      <c r="B720" s="87"/>
      <c r="C720" s="87"/>
      <c r="D720" s="8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66"/>
      <c r="BA720" s="88"/>
    </row>
    <row r="721" spans="1:53" ht="15.75" customHeight="1">
      <c r="A721" s="84"/>
      <c r="B721" s="87"/>
      <c r="C721" s="87"/>
      <c r="D721" s="8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66"/>
      <c r="BA721" s="88"/>
    </row>
    <row r="722" spans="1:53" ht="15.75" customHeight="1">
      <c r="A722" s="84"/>
      <c r="B722" s="87"/>
      <c r="C722" s="87"/>
      <c r="D722" s="8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66"/>
      <c r="BA722" s="88"/>
    </row>
    <row r="723" spans="1:53" ht="15.75" customHeight="1">
      <c r="A723" s="84"/>
      <c r="B723" s="87"/>
      <c r="C723" s="87"/>
      <c r="D723" s="8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66"/>
      <c r="BA723" s="88"/>
    </row>
    <row r="724" spans="1:53" ht="15.75" customHeight="1">
      <c r="A724" s="84"/>
      <c r="B724" s="87"/>
      <c r="C724" s="87"/>
      <c r="D724" s="8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66"/>
      <c r="BA724" s="88"/>
    </row>
    <row r="725" spans="1:53" ht="15.75" customHeight="1">
      <c r="A725" s="84"/>
      <c r="B725" s="87"/>
      <c r="C725" s="87"/>
      <c r="D725" s="8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66"/>
      <c r="BA725" s="88"/>
    </row>
    <row r="726" spans="1:53" ht="15.75" customHeight="1">
      <c r="A726" s="84"/>
      <c r="B726" s="87"/>
      <c r="C726" s="87"/>
      <c r="D726" s="8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66"/>
      <c r="BA726" s="88"/>
    </row>
    <row r="727" spans="1:53" ht="15.75" customHeight="1">
      <c r="A727" s="84"/>
      <c r="B727" s="87"/>
      <c r="C727" s="87"/>
      <c r="D727" s="8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66"/>
      <c r="BA727" s="88"/>
    </row>
    <row r="728" spans="1:53" ht="15.75" customHeight="1">
      <c r="A728" s="84"/>
      <c r="B728" s="87"/>
      <c r="C728" s="87"/>
      <c r="D728" s="8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66"/>
      <c r="BA728" s="88"/>
    </row>
    <row r="729" spans="1:53" ht="15.75" customHeight="1">
      <c r="A729" s="84"/>
      <c r="B729" s="87"/>
      <c r="C729" s="87"/>
      <c r="D729" s="8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66"/>
      <c r="BA729" s="88"/>
    </row>
    <row r="730" spans="1:53" ht="15.75" customHeight="1">
      <c r="A730" s="84"/>
      <c r="B730" s="87"/>
      <c r="C730" s="87"/>
      <c r="D730" s="8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66"/>
      <c r="BA730" s="88"/>
    </row>
    <row r="731" spans="1:53" ht="15.75" customHeight="1">
      <c r="A731" s="84"/>
      <c r="B731" s="87"/>
      <c r="C731" s="87"/>
      <c r="D731" s="8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66"/>
      <c r="BA731" s="88"/>
    </row>
    <row r="732" spans="1:53" ht="15.75" customHeight="1">
      <c r="A732" s="84"/>
      <c r="B732" s="87"/>
      <c r="C732" s="87"/>
      <c r="D732" s="8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66"/>
      <c r="BA732" s="88"/>
    </row>
    <row r="733" spans="1:53" ht="15.75" customHeight="1">
      <c r="A733" s="84"/>
      <c r="B733" s="87"/>
      <c r="C733" s="87"/>
      <c r="D733" s="8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66"/>
      <c r="BA733" s="88"/>
    </row>
    <row r="734" spans="1:53" ht="15.75" customHeight="1">
      <c r="A734" s="84"/>
      <c r="B734" s="87"/>
      <c r="C734" s="87"/>
      <c r="D734" s="8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66"/>
      <c r="BA734" s="88"/>
    </row>
    <row r="735" spans="1:53" ht="15.75" customHeight="1">
      <c r="A735" s="84"/>
      <c r="B735" s="87"/>
      <c r="C735" s="87"/>
      <c r="D735" s="8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66"/>
      <c r="BA735" s="88"/>
    </row>
    <row r="736" spans="1:53" ht="15.75" customHeight="1">
      <c r="A736" s="84"/>
      <c r="B736" s="87"/>
      <c r="C736" s="87"/>
      <c r="D736" s="8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66"/>
      <c r="BA736" s="88"/>
    </row>
    <row r="737" spans="1:53" ht="15.75" customHeight="1">
      <c r="A737" s="84"/>
      <c r="B737" s="87"/>
      <c r="C737" s="87"/>
      <c r="D737" s="8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66"/>
      <c r="BA737" s="88"/>
    </row>
    <row r="738" spans="1:53" ht="15.75" customHeight="1">
      <c r="A738" s="84"/>
      <c r="B738" s="87"/>
      <c r="C738" s="87"/>
      <c r="D738" s="8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66"/>
      <c r="BA738" s="88"/>
    </row>
    <row r="739" spans="1:53" ht="15.75" customHeight="1">
      <c r="A739" s="84"/>
      <c r="B739" s="87"/>
      <c r="C739" s="87"/>
      <c r="D739" s="8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66"/>
      <c r="BA739" s="88"/>
    </row>
    <row r="740" spans="1:53" ht="15.75" customHeight="1">
      <c r="A740" s="84"/>
      <c r="B740" s="87"/>
      <c r="C740" s="87"/>
      <c r="D740" s="8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66"/>
      <c r="BA740" s="88"/>
    </row>
    <row r="741" spans="1:53" ht="15.75" customHeight="1">
      <c r="A741" s="84"/>
      <c r="B741" s="87"/>
      <c r="C741" s="87"/>
      <c r="D741" s="8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66"/>
      <c r="BA741" s="88"/>
    </row>
    <row r="742" spans="1:53" ht="15.75" customHeight="1">
      <c r="A742" s="84"/>
      <c r="B742" s="87"/>
      <c r="C742" s="87"/>
      <c r="D742" s="8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66"/>
      <c r="BA742" s="88"/>
    </row>
    <row r="743" spans="1:53" ht="15.75" customHeight="1">
      <c r="A743" s="84"/>
      <c r="B743" s="87"/>
      <c r="C743" s="87"/>
      <c r="D743" s="8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66"/>
      <c r="BA743" s="88"/>
    </row>
    <row r="744" spans="1:53" ht="15.75" customHeight="1">
      <c r="A744" s="84"/>
      <c r="B744" s="87"/>
      <c r="C744" s="87"/>
      <c r="D744" s="8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66"/>
      <c r="BA744" s="88"/>
    </row>
    <row r="745" spans="1:53" ht="15.75" customHeight="1">
      <c r="A745" s="84"/>
      <c r="B745" s="87"/>
      <c r="C745" s="87"/>
      <c r="D745" s="8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66"/>
      <c r="BA745" s="88"/>
    </row>
    <row r="746" spans="1:53" ht="15.75" customHeight="1">
      <c r="A746" s="84"/>
      <c r="B746" s="87"/>
      <c r="C746" s="87"/>
      <c r="D746" s="8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66"/>
      <c r="BA746" s="88"/>
    </row>
    <row r="747" spans="1:53" ht="15.75" customHeight="1">
      <c r="A747" s="84"/>
      <c r="B747" s="87"/>
      <c r="C747" s="87"/>
      <c r="D747" s="8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66"/>
      <c r="BA747" s="88"/>
    </row>
    <row r="748" spans="1:53" ht="15.75" customHeight="1">
      <c r="A748" s="84"/>
      <c r="B748" s="87"/>
      <c r="C748" s="87"/>
      <c r="D748" s="8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66"/>
      <c r="BA748" s="88"/>
    </row>
    <row r="749" spans="1:53" ht="15.75" customHeight="1">
      <c r="A749" s="84"/>
      <c r="B749" s="87"/>
      <c r="C749" s="87"/>
      <c r="D749" s="8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66"/>
      <c r="BA749" s="88"/>
    </row>
    <row r="750" spans="1:53" ht="15.75" customHeight="1">
      <c r="A750" s="84"/>
      <c r="B750" s="87"/>
      <c r="C750" s="87"/>
      <c r="D750" s="8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66"/>
      <c r="BA750" s="88"/>
    </row>
    <row r="751" spans="1:53" ht="15.75" customHeight="1">
      <c r="A751" s="84"/>
      <c r="B751" s="87"/>
      <c r="C751" s="87"/>
      <c r="D751" s="8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66"/>
      <c r="BA751" s="88"/>
    </row>
    <row r="752" spans="1:53" ht="15.75" customHeight="1">
      <c r="A752" s="84"/>
      <c r="B752" s="87"/>
      <c r="C752" s="87"/>
      <c r="D752" s="8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66"/>
      <c r="BA752" s="88"/>
    </row>
    <row r="753" spans="1:53" ht="15.75" customHeight="1">
      <c r="A753" s="84"/>
      <c r="B753" s="87"/>
      <c r="C753" s="87"/>
      <c r="D753" s="8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66"/>
      <c r="BA753" s="88"/>
    </row>
    <row r="754" spans="1:53" ht="15.75" customHeight="1">
      <c r="A754" s="84"/>
      <c r="B754" s="87"/>
      <c r="C754" s="87"/>
      <c r="D754" s="8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66"/>
      <c r="BA754" s="88"/>
    </row>
    <row r="755" spans="1:53" ht="15.75" customHeight="1">
      <c r="A755" s="84"/>
      <c r="B755" s="87"/>
      <c r="C755" s="87"/>
      <c r="D755" s="8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66"/>
      <c r="BA755" s="88"/>
    </row>
    <row r="756" spans="1:53" ht="15.75" customHeight="1">
      <c r="A756" s="84"/>
      <c r="B756" s="87"/>
      <c r="C756" s="87"/>
      <c r="D756" s="8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66"/>
      <c r="BA756" s="88"/>
    </row>
    <row r="757" spans="1:53" ht="15.75" customHeight="1">
      <c r="A757" s="84"/>
      <c r="B757" s="87"/>
      <c r="C757" s="87"/>
      <c r="D757" s="8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66"/>
      <c r="BA757" s="88"/>
    </row>
    <row r="758" spans="1:53" ht="15.75" customHeight="1">
      <c r="A758" s="84"/>
      <c r="B758" s="87"/>
      <c r="C758" s="87"/>
      <c r="D758" s="8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66"/>
      <c r="BA758" s="88"/>
    </row>
    <row r="759" spans="1:53" ht="15.75" customHeight="1">
      <c r="A759" s="84"/>
      <c r="B759" s="87"/>
      <c r="C759" s="87"/>
      <c r="D759" s="8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66"/>
      <c r="BA759" s="88"/>
    </row>
    <row r="760" spans="1:53" ht="15.75" customHeight="1">
      <c r="A760" s="84"/>
      <c r="B760" s="87"/>
      <c r="C760" s="87"/>
      <c r="D760" s="8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66"/>
      <c r="BA760" s="88"/>
    </row>
    <row r="761" spans="1:53" ht="15.75" customHeight="1">
      <c r="A761" s="84"/>
      <c r="B761" s="87"/>
      <c r="C761" s="87"/>
      <c r="D761" s="8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66"/>
      <c r="BA761" s="88"/>
    </row>
    <row r="762" spans="1:53" ht="15.75" customHeight="1">
      <c r="A762" s="84"/>
      <c r="B762" s="87"/>
      <c r="C762" s="87"/>
      <c r="D762" s="8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66"/>
      <c r="BA762" s="88"/>
    </row>
    <row r="763" spans="1:53" ht="15.75" customHeight="1">
      <c r="A763" s="84"/>
      <c r="B763" s="87"/>
      <c r="C763" s="87"/>
      <c r="D763" s="8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66"/>
      <c r="BA763" s="88"/>
    </row>
    <row r="764" spans="1:53" ht="15.75" customHeight="1">
      <c r="A764" s="84"/>
      <c r="B764" s="87"/>
      <c r="C764" s="87"/>
      <c r="D764" s="8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66"/>
      <c r="BA764" s="88"/>
    </row>
    <row r="765" spans="1:53" ht="15.75" customHeight="1">
      <c r="A765" s="84"/>
      <c r="B765" s="87"/>
      <c r="C765" s="87"/>
      <c r="D765" s="8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66"/>
      <c r="BA765" s="88"/>
    </row>
    <row r="766" spans="1:53" ht="15.75" customHeight="1">
      <c r="A766" s="84"/>
      <c r="B766" s="87"/>
      <c r="C766" s="87"/>
      <c r="D766" s="8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66"/>
      <c r="BA766" s="88"/>
    </row>
    <row r="767" spans="1:53" ht="15.75" customHeight="1">
      <c r="A767" s="84"/>
      <c r="B767" s="87"/>
      <c r="C767" s="87"/>
      <c r="D767" s="8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66"/>
      <c r="BA767" s="88"/>
    </row>
    <row r="768" spans="1:53" ht="15.75" customHeight="1">
      <c r="A768" s="84"/>
      <c r="B768" s="87"/>
      <c r="C768" s="87"/>
      <c r="D768" s="8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66"/>
      <c r="BA768" s="88"/>
    </row>
    <row r="769" spans="1:53" ht="15.75" customHeight="1">
      <c r="A769" s="84"/>
      <c r="B769" s="87"/>
      <c r="C769" s="87"/>
      <c r="D769" s="8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66"/>
      <c r="BA769" s="88"/>
    </row>
    <row r="770" spans="1:53" ht="15.75" customHeight="1">
      <c r="A770" s="84"/>
      <c r="B770" s="87"/>
      <c r="C770" s="87"/>
      <c r="D770" s="8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66"/>
      <c r="BA770" s="88"/>
    </row>
    <row r="771" spans="1:53" ht="15.75" customHeight="1">
      <c r="A771" s="84"/>
      <c r="B771" s="87"/>
      <c r="C771" s="87"/>
      <c r="D771" s="8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66"/>
      <c r="BA771" s="88"/>
    </row>
    <row r="772" spans="1:53" ht="15.75" customHeight="1">
      <c r="A772" s="84"/>
      <c r="B772" s="87"/>
      <c r="C772" s="87"/>
      <c r="D772" s="8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66"/>
      <c r="BA772" s="88"/>
    </row>
    <row r="773" spans="1:53" ht="15.75" customHeight="1">
      <c r="A773" s="84"/>
      <c r="B773" s="87"/>
      <c r="C773" s="87"/>
      <c r="D773" s="8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66"/>
      <c r="BA773" s="88"/>
    </row>
    <row r="774" spans="1:53" ht="15.75" customHeight="1">
      <c r="A774" s="84"/>
      <c r="B774" s="87"/>
      <c r="C774" s="87"/>
      <c r="D774" s="8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66"/>
      <c r="BA774" s="88"/>
    </row>
    <row r="775" spans="1:53" ht="15.75" customHeight="1">
      <c r="A775" s="84"/>
      <c r="B775" s="87"/>
      <c r="C775" s="87"/>
      <c r="D775" s="8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66"/>
      <c r="BA775" s="88"/>
    </row>
    <row r="776" spans="1:53" ht="15.75" customHeight="1">
      <c r="A776" s="84"/>
      <c r="B776" s="87"/>
      <c r="C776" s="87"/>
      <c r="D776" s="8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66"/>
      <c r="BA776" s="88"/>
    </row>
    <row r="777" spans="1:53" ht="15.75" customHeight="1">
      <c r="A777" s="84"/>
      <c r="B777" s="87"/>
      <c r="C777" s="87"/>
      <c r="D777" s="8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66"/>
      <c r="BA777" s="88"/>
    </row>
    <row r="778" spans="1:53" ht="15.75" customHeight="1">
      <c r="A778" s="84"/>
      <c r="B778" s="87"/>
      <c r="C778" s="87"/>
      <c r="D778" s="8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66"/>
      <c r="BA778" s="88"/>
    </row>
    <row r="779" spans="1:53" ht="15.75" customHeight="1">
      <c r="A779" s="84"/>
      <c r="B779" s="87"/>
      <c r="C779" s="87"/>
      <c r="D779" s="8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66"/>
      <c r="BA779" s="88"/>
    </row>
    <row r="780" spans="1:53" ht="15.75" customHeight="1">
      <c r="A780" s="84"/>
      <c r="B780" s="87"/>
      <c r="C780" s="87"/>
      <c r="D780" s="8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66"/>
      <c r="BA780" s="88"/>
    </row>
    <row r="781" spans="1:53" ht="15.75" customHeight="1">
      <c r="A781" s="84"/>
      <c r="B781" s="87"/>
      <c r="C781" s="87"/>
      <c r="D781" s="8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66"/>
      <c r="BA781" s="88"/>
    </row>
    <row r="782" spans="1:53" ht="15.75" customHeight="1">
      <c r="A782" s="84"/>
      <c r="B782" s="87"/>
      <c r="C782" s="87"/>
      <c r="D782" s="8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66"/>
      <c r="BA782" s="88"/>
    </row>
    <row r="783" spans="1:53" ht="15.75" customHeight="1">
      <c r="A783" s="84"/>
      <c r="B783" s="87"/>
      <c r="C783" s="87"/>
      <c r="D783" s="8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66"/>
      <c r="BA783" s="88"/>
    </row>
    <row r="784" spans="1:53" ht="15.75" customHeight="1">
      <c r="A784" s="84"/>
      <c r="B784" s="87"/>
      <c r="C784" s="87"/>
      <c r="D784" s="8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66"/>
      <c r="BA784" s="88"/>
    </row>
    <row r="785" spans="1:53" ht="15.75" customHeight="1">
      <c r="A785" s="84"/>
      <c r="B785" s="87"/>
      <c r="C785" s="87"/>
      <c r="D785" s="8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66"/>
      <c r="BA785" s="88"/>
    </row>
    <row r="786" spans="1:53" ht="15.75" customHeight="1">
      <c r="A786" s="84"/>
      <c r="B786" s="87"/>
      <c r="C786" s="87"/>
      <c r="D786" s="8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66"/>
      <c r="BA786" s="88"/>
    </row>
    <row r="787" spans="1:53" ht="15.75" customHeight="1">
      <c r="A787" s="84"/>
      <c r="B787" s="87"/>
      <c r="C787" s="87"/>
      <c r="D787" s="8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66"/>
      <c r="BA787" s="88"/>
    </row>
    <row r="788" spans="1:53" ht="15.75" customHeight="1">
      <c r="A788" s="84"/>
      <c r="B788" s="87"/>
      <c r="C788" s="87"/>
      <c r="D788" s="8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66"/>
      <c r="BA788" s="88"/>
    </row>
    <row r="789" spans="1:53" ht="15.75" customHeight="1">
      <c r="A789" s="84"/>
      <c r="B789" s="87"/>
      <c r="C789" s="87"/>
      <c r="D789" s="8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66"/>
      <c r="BA789" s="88"/>
    </row>
    <row r="790" spans="1:53" ht="15.75" customHeight="1">
      <c r="A790" s="84"/>
      <c r="B790" s="87"/>
      <c r="C790" s="87"/>
      <c r="D790" s="8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66"/>
      <c r="BA790" s="88"/>
    </row>
    <row r="791" spans="1:53" ht="15.75" customHeight="1">
      <c r="A791" s="84"/>
      <c r="B791" s="87"/>
      <c r="C791" s="87"/>
      <c r="D791" s="8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66"/>
      <c r="BA791" s="88"/>
    </row>
    <row r="792" spans="1:53" ht="15.75" customHeight="1">
      <c r="A792" s="84"/>
      <c r="B792" s="87"/>
      <c r="C792" s="87"/>
      <c r="D792" s="8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66"/>
      <c r="BA792" s="88"/>
    </row>
    <row r="793" spans="1:53" ht="15.75" customHeight="1">
      <c r="A793" s="84"/>
      <c r="B793" s="87"/>
      <c r="C793" s="87"/>
      <c r="D793" s="8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66"/>
      <c r="BA793" s="88"/>
    </row>
    <row r="794" spans="1:53" ht="15.75" customHeight="1">
      <c r="A794" s="84"/>
      <c r="B794" s="87"/>
      <c r="C794" s="87"/>
      <c r="D794" s="8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66"/>
      <c r="BA794" s="88"/>
    </row>
    <row r="795" spans="1:53" ht="15.75" customHeight="1">
      <c r="A795" s="84"/>
      <c r="B795" s="87"/>
      <c r="C795" s="87"/>
      <c r="D795" s="8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66"/>
      <c r="BA795" s="88"/>
    </row>
    <row r="796" spans="1:53" ht="15.75" customHeight="1">
      <c r="A796" s="84"/>
      <c r="B796" s="87"/>
      <c r="C796" s="87"/>
      <c r="D796" s="8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66"/>
      <c r="BA796" s="88"/>
    </row>
    <row r="797" spans="1:53" ht="15.75" customHeight="1">
      <c r="A797" s="84"/>
      <c r="B797" s="87"/>
      <c r="C797" s="87"/>
      <c r="D797" s="8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66"/>
      <c r="BA797" s="88"/>
    </row>
    <row r="798" spans="1:53" ht="15.75" customHeight="1">
      <c r="A798" s="84"/>
      <c r="B798" s="87"/>
      <c r="C798" s="87"/>
      <c r="D798" s="8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66"/>
      <c r="BA798" s="88"/>
    </row>
    <row r="799" spans="1:53" ht="15.75" customHeight="1">
      <c r="A799" s="84"/>
      <c r="B799" s="87"/>
      <c r="C799" s="87"/>
      <c r="D799" s="8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66"/>
      <c r="BA799" s="88"/>
    </row>
    <row r="800" spans="1:53" ht="15.75" customHeight="1">
      <c r="A800" s="84"/>
      <c r="B800" s="87"/>
      <c r="C800" s="87"/>
      <c r="D800" s="8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66"/>
      <c r="BA800" s="88"/>
    </row>
    <row r="801" spans="1:53" ht="15.75" customHeight="1">
      <c r="A801" s="84"/>
      <c r="B801" s="87"/>
      <c r="C801" s="87"/>
      <c r="D801" s="8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66"/>
      <c r="BA801" s="88"/>
    </row>
    <row r="802" spans="1:53" ht="15.75" customHeight="1">
      <c r="A802" s="84"/>
      <c r="B802" s="87"/>
      <c r="C802" s="87"/>
      <c r="D802" s="8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66"/>
      <c r="BA802" s="88"/>
    </row>
    <row r="803" spans="1:53" ht="15.75" customHeight="1">
      <c r="A803" s="84"/>
      <c r="B803" s="87"/>
      <c r="C803" s="87"/>
      <c r="D803" s="8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66"/>
      <c r="BA803" s="88"/>
    </row>
    <row r="804" spans="1:53" ht="15.75" customHeight="1">
      <c r="A804" s="84"/>
      <c r="B804" s="87"/>
      <c r="C804" s="87"/>
      <c r="D804" s="8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66"/>
      <c r="BA804" s="88"/>
    </row>
    <row r="805" spans="1:53" ht="15.75" customHeight="1">
      <c r="A805" s="84"/>
      <c r="B805" s="87"/>
      <c r="C805" s="87"/>
      <c r="D805" s="8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66"/>
      <c r="BA805" s="88"/>
    </row>
    <row r="806" spans="1:53" ht="15.75" customHeight="1">
      <c r="A806" s="84"/>
      <c r="B806" s="87"/>
      <c r="C806" s="87"/>
      <c r="D806" s="8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66"/>
      <c r="BA806" s="88"/>
    </row>
    <row r="807" spans="1:53" ht="15.75" customHeight="1">
      <c r="A807" s="84"/>
      <c r="B807" s="87"/>
      <c r="C807" s="87"/>
      <c r="D807" s="8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66"/>
      <c r="BA807" s="88"/>
    </row>
    <row r="808" spans="1:53" ht="15.75" customHeight="1">
      <c r="A808" s="84"/>
      <c r="B808" s="87"/>
      <c r="C808" s="87"/>
      <c r="D808" s="8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66"/>
      <c r="BA808" s="88"/>
    </row>
    <row r="809" spans="1:53" ht="15.75" customHeight="1">
      <c r="A809" s="84"/>
      <c r="B809" s="87"/>
      <c r="C809" s="87"/>
      <c r="D809" s="8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66"/>
      <c r="BA809" s="88"/>
    </row>
    <row r="810" spans="1:53" ht="15.75" customHeight="1">
      <c r="A810" s="84"/>
      <c r="B810" s="87"/>
      <c r="C810" s="87"/>
      <c r="D810" s="8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66"/>
      <c r="BA810" s="88"/>
    </row>
    <row r="811" spans="1:53" ht="15.75" customHeight="1">
      <c r="A811" s="84"/>
      <c r="B811" s="87"/>
      <c r="C811" s="87"/>
      <c r="D811" s="8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66"/>
      <c r="BA811" s="88"/>
    </row>
    <row r="812" spans="1:53" ht="15.75" customHeight="1">
      <c r="A812" s="84"/>
      <c r="B812" s="87"/>
      <c r="C812" s="87"/>
      <c r="D812" s="8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66"/>
      <c r="BA812" s="88"/>
    </row>
    <row r="813" spans="1:53" ht="15.75" customHeight="1">
      <c r="A813" s="84"/>
      <c r="B813" s="87"/>
      <c r="C813" s="87"/>
      <c r="D813" s="8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66"/>
      <c r="BA813" s="88"/>
    </row>
    <row r="814" spans="1:53" ht="15.75" customHeight="1">
      <c r="A814" s="84"/>
      <c r="B814" s="87"/>
      <c r="C814" s="87"/>
      <c r="D814" s="8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66"/>
      <c r="BA814" s="88"/>
    </row>
    <row r="815" spans="1:53" ht="15.75" customHeight="1">
      <c r="A815" s="84"/>
      <c r="B815" s="87"/>
      <c r="C815" s="87"/>
      <c r="D815" s="8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66"/>
      <c r="BA815" s="88"/>
    </row>
    <row r="816" spans="1:53" ht="15.75" customHeight="1">
      <c r="A816" s="84"/>
      <c r="B816" s="87"/>
      <c r="C816" s="87"/>
      <c r="D816" s="8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66"/>
      <c r="BA816" s="88"/>
    </row>
    <row r="817" spans="1:53" ht="15.75" customHeight="1">
      <c r="A817" s="84"/>
      <c r="B817" s="87"/>
      <c r="C817" s="87"/>
      <c r="D817" s="8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66"/>
      <c r="BA817" s="88"/>
    </row>
    <row r="818" spans="1:53" ht="15.75" customHeight="1">
      <c r="A818" s="84"/>
      <c r="B818" s="87"/>
      <c r="C818" s="87"/>
      <c r="D818" s="8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66"/>
      <c r="BA818" s="88"/>
    </row>
    <row r="819" spans="1:53" ht="15.75" customHeight="1">
      <c r="A819" s="84"/>
      <c r="B819" s="87"/>
      <c r="C819" s="87"/>
      <c r="D819" s="8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66"/>
      <c r="BA819" s="88"/>
    </row>
    <row r="820" spans="1:53" ht="15.75" customHeight="1">
      <c r="A820" s="84"/>
      <c r="B820" s="87"/>
      <c r="C820" s="87"/>
      <c r="D820" s="8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66"/>
      <c r="BA820" s="88"/>
    </row>
    <row r="821" spans="1:53" ht="15.75" customHeight="1">
      <c r="A821" s="84"/>
      <c r="B821" s="87"/>
      <c r="C821" s="87"/>
      <c r="D821" s="8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66"/>
      <c r="BA821" s="88"/>
    </row>
    <row r="822" spans="1:53" ht="15.75" customHeight="1">
      <c r="A822" s="84"/>
      <c r="B822" s="87"/>
      <c r="C822" s="87"/>
      <c r="D822" s="8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66"/>
      <c r="BA822" s="88"/>
    </row>
    <row r="823" spans="1:53" ht="15.75" customHeight="1">
      <c r="A823" s="84"/>
      <c r="B823" s="87"/>
      <c r="C823" s="87"/>
      <c r="D823" s="8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66"/>
      <c r="BA823" s="88"/>
    </row>
    <row r="824" spans="1:53" ht="15.75" customHeight="1">
      <c r="A824" s="84"/>
      <c r="B824" s="87"/>
      <c r="C824" s="87"/>
      <c r="D824" s="8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66"/>
      <c r="BA824" s="88"/>
    </row>
    <row r="825" spans="1:53" ht="15.75" customHeight="1">
      <c r="A825" s="84"/>
      <c r="B825" s="87"/>
      <c r="C825" s="87"/>
      <c r="D825" s="8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66"/>
      <c r="BA825" s="88"/>
    </row>
    <row r="826" spans="1:53" ht="15.75" customHeight="1">
      <c r="A826" s="84"/>
      <c r="B826" s="87"/>
      <c r="C826" s="87"/>
      <c r="D826" s="8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66"/>
      <c r="BA826" s="88"/>
    </row>
    <row r="827" spans="1:53" ht="15.75" customHeight="1">
      <c r="A827" s="84"/>
      <c r="B827" s="87"/>
      <c r="C827" s="87"/>
      <c r="D827" s="8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66"/>
      <c r="BA827" s="88"/>
    </row>
    <row r="828" spans="1:53" ht="15.75" customHeight="1">
      <c r="A828" s="84"/>
      <c r="B828" s="87"/>
      <c r="C828" s="87"/>
      <c r="D828" s="8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66"/>
      <c r="BA828" s="88"/>
    </row>
    <row r="829" spans="1:53" ht="15.75" customHeight="1">
      <c r="A829" s="84"/>
      <c r="B829" s="87"/>
      <c r="C829" s="87"/>
      <c r="D829" s="8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66"/>
      <c r="BA829" s="88"/>
    </row>
    <row r="830" spans="1:53" ht="15.75" customHeight="1">
      <c r="A830" s="84"/>
      <c r="B830" s="87"/>
      <c r="C830" s="87"/>
      <c r="D830" s="8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66"/>
      <c r="BA830" s="88"/>
    </row>
    <row r="831" spans="1:53" ht="15.75" customHeight="1">
      <c r="A831" s="84"/>
      <c r="B831" s="87"/>
      <c r="C831" s="87"/>
      <c r="D831" s="8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66"/>
      <c r="BA831" s="88"/>
    </row>
    <row r="832" spans="1:53" ht="15.75" customHeight="1">
      <c r="A832" s="84"/>
      <c r="B832" s="87"/>
      <c r="C832" s="87"/>
      <c r="D832" s="8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66"/>
      <c r="BA832" s="88"/>
    </row>
    <row r="833" spans="1:53" ht="15.75" customHeight="1">
      <c r="A833" s="84"/>
      <c r="B833" s="87"/>
      <c r="C833" s="87"/>
      <c r="D833" s="8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66"/>
      <c r="BA833" s="88"/>
    </row>
    <row r="834" spans="1:53" ht="15.75" customHeight="1">
      <c r="A834" s="84"/>
      <c r="B834" s="87"/>
      <c r="C834" s="87"/>
      <c r="D834" s="8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66"/>
      <c r="BA834" s="88"/>
    </row>
    <row r="835" spans="1:53" ht="15.75" customHeight="1">
      <c r="A835" s="84"/>
      <c r="B835" s="87"/>
      <c r="C835" s="87"/>
      <c r="D835" s="8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66"/>
      <c r="BA835" s="88"/>
    </row>
    <row r="836" spans="1:53" ht="15.75" customHeight="1">
      <c r="A836" s="84"/>
      <c r="B836" s="87"/>
      <c r="C836" s="87"/>
      <c r="D836" s="8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66"/>
      <c r="BA836" s="88"/>
    </row>
    <row r="837" spans="1:53" ht="15.75" customHeight="1">
      <c r="A837" s="84"/>
      <c r="B837" s="87"/>
      <c r="C837" s="87"/>
      <c r="D837" s="8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66"/>
      <c r="BA837" s="88"/>
    </row>
    <row r="838" spans="1:53" ht="15.75" customHeight="1">
      <c r="A838" s="84"/>
      <c r="B838" s="87"/>
      <c r="C838" s="87"/>
      <c r="D838" s="8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66"/>
      <c r="BA838" s="88"/>
    </row>
    <row r="839" spans="1:53" ht="15.75" customHeight="1">
      <c r="A839" s="84"/>
      <c r="B839" s="87"/>
      <c r="C839" s="87"/>
      <c r="D839" s="8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66"/>
      <c r="BA839" s="88"/>
    </row>
    <row r="840" spans="1:53" ht="15.75" customHeight="1">
      <c r="A840" s="84"/>
      <c r="B840" s="87"/>
      <c r="C840" s="87"/>
      <c r="D840" s="8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66"/>
      <c r="BA840" s="88"/>
    </row>
    <row r="841" spans="1:53" ht="15.75" customHeight="1">
      <c r="A841" s="84"/>
      <c r="B841" s="87"/>
      <c r="C841" s="87"/>
      <c r="D841" s="8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66"/>
      <c r="BA841" s="88"/>
    </row>
    <row r="842" spans="1:53" ht="15.75" customHeight="1">
      <c r="A842" s="84"/>
      <c r="B842" s="87"/>
      <c r="C842" s="87"/>
      <c r="D842" s="8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66"/>
      <c r="BA842" s="88"/>
    </row>
    <row r="843" spans="1:53" ht="15.75" customHeight="1">
      <c r="A843" s="84"/>
      <c r="B843" s="87"/>
      <c r="C843" s="87"/>
      <c r="D843" s="8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66"/>
      <c r="BA843" s="88"/>
    </row>
    <row r="844" spans="1:53" ht="15.75" customHeight="1">
      <c r="A844" s="84"/>
      <c r="B844" s="87"/>
      <c r="C844" s="87"/>
      <c r="D844" s="8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66"/>
      <c r="BA844" s="88"/>
    </row>
    <row r="845" spans="1:53" ht="15.75" customHeight="1">
      <c r="A845" s="84"/>
      <c r="B845" s="87"/>
      <c r="C845" s="87"/>
      <c r="D845" s="8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66"/>
      <c r="BA845" s="88"/>
    </row>
    <row r="846" spans="1:53" ht="15.75" customHeight="1">
      <c r="A846" s="84"/>
      <c r="B846" s="87"/>
      <c r="C846" s="87"/>
      <c r="D846" s="8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66"/>
      <c r="BA846" s="88"/>
    </row>
    <row r="847" spans="1:53" ht="15.75" customHeight="1">
      <c r="A847" s="84"/>
      <c r="B847" s="87"/>
      <c r="C847" s="87"/>
      <c r="D847" s="8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66"/>
      <c r="BA847" s="88"/>
    </row>
    <row r="848" spans="1:53" ht="15.75" customHeight="1">
      <c r="A848" s="84"/>
      <c r="B848" s="87"/>
      <c r="C848" s="87"/>
      <c r="D848" s="8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66"/>
      <c r="BA848" s="88"/>
    </row>
    <row r="849" spans="1:53" ht="15.75" customHeight="1">
      <c r="A849" s="84"/>
      <c r="B849" s="87"/>
      <c r="C849" s="87"/>
      <c r="D849" s="8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66"/>
      <c r="BA849" s="88"/>
    </row>
    <row r="850" spans="1:53" ht="15.75" customHeight="1">
      <c r="A850" s="84"/>
      <c r="B850" s="87"/>
      <c r="C850" s="87"/>
      <c r="D850" s="8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66"/>
      <c r="BA850" s="88"/>
    </row>
    <row r="851" spans="1:53" ht="15.75" customHeight="1">
      <c r="A851" s="84"/>
      <c r="B851" s="87"/>
      <c r="C851" s="87"/>
      <c r="D851" s="8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66"/>
      <c r="BA851" s="88"/>
    </row>
    <row r="852" spans="1:53" ht="15.75" customHeight="1">
      <c r="A852" s="84"/>
      <c r="B852" s="87"/>
      <c r="C852" s="87"/>
      <c r="D852" s="8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66"/>
      <c r="BA852" s="88"/>
    </row>
    <row r="853" spans="1:53" ht="15.75" customHeight="1">
      <c r="A853" s="84"/>
      <c r="B853" s="87"/>
      <c r="C853" s="87"/>
      <c r="D853" s="8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66"/>
      <c r="BA853" s="88"/>
    </row>
    <row r="854" spans="1:53" ht="15.75" customHeight="1">
      <c r="A854" s="84"/>
      <c r="B854" s="87"/>
      <c r="C854" s="87"/>
      <c r="D854" s="8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66"/>
      <c r="BA854" s="88"/>
    </row>
    <row r="855" spans="1:53" ht="15.75" customHeight="1">
      <c r="A855" s="84"/>
      <c r="B855" s="87"/>
      <c r="C855" s="87"/>
      <c r="D855" s="8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66"/>
      <c r="BA855" s="88"/>
    </row>
    <row r="856" spans="1:53" ht="15.75" customHeight="1">
      <c r="A856" s="84"/>
      <c r="B856" s="87"/>
      <c r="C856" s="87"/>
      <c r="D856" s="8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66"/>
      <c r="BA856" s="88"/>
    </row>
    <row r="857" spans="1:53" ht="15.75" customHeight="1">
      <c r="A857" s="84"/>
      <c r="B857" s="87"/>
      <c r="C857" s="87"/>
      <c r="D857" s="8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66"/>
      <c r="BA857" s="88"/>
    </row>
    <row r="858" spans="1:53" ht="15.75" customHeight="1">
      <c r="A858" s="84"/>
      <c r="B858" s="87"/>
      <c r="C858" s="87"/>
      <c r="D858" s="8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66"/>
      <c r="BA858" s="88"/>
    </row>
    <row r="859" spans="1:53" ht="15.75" customHeight="1">
      <c r="A859" s="84"/>
      <c r="B859" s="87"/>
      <c r="C859" s="87"/>
      <c r="D859" s="8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66"/>
      <c r="BA859" s="88"/>
    </row>
    <row r="860" spans="1:53" ht="15.75" customHeight="1">
      <c r="A860" s="84"/>
      <c r="B860" s="87"/>
      <c r="C860" s="87"/>
      <c r="D860" s="8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66"/>
      <c r="BA860" s="88"/>
    </row>
    <row r="861" spans="1:53" ht="15.75" customHeight="1">
      <c r="A861" s="84"/>
      <c r="B861" s="87"/>
      <c r="C861" s="87"/>
      <c r="D861" s="8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66"/>
      <c r="BA861" s="88"/>
    </row>
    <row r="862" spans="1:53" ht="15.75" customHeight="1">
      <c r="A862" s="84"/>
      <c r="B862" s="87"/>
      <c r="C862" s="87"/>
      <c r="D862" s="8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66"/>
      <c r="BA862" s="88"/>
    </row>
    <row r="863" spans="1:53" ht="15.75" customHeight="1">
      <c r="A863" s="84"/>
      <c r="B863" s="87"/>
      <c r="C863" s="87"/>
      <c r="D863" s="8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66"/>
      <c r="BA863" s="88"/>
    </row>
    <row r="864" spans="1:53" ht="15.75" customHeight="1">
      <c r="A864" s="84"/>
      <c r="B864" s="87"/>
      <c r="C864" s="87"/>
      <c r="D864" s="8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66"/>
      <c r="BA864" s="88"/>
    </row>
    <row r="865" spans="1:53" ht="15.75" customHeight="1">
      <c r="A865" s="84"/>
      <c r="B865" s="87"/>
      <c r="C865" s="87"/>
      <c r="D865" s="8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66"/>
      <c r="BA865" s="88"/>
    </row>
    <row r="866" spans="1:53" ht="15.75" customHeight="1">
      <c r="A866" s="84"/>
      <c r="B866" s="87"/>
      <c r="C866" s="87"/>
      <c r="D866" s="8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66"/>
      <c r="BA866" s="88"/>
    </row>
    <row r="867" spans="1:53" ht="15.75" customHeight="1">
      <c r="A867" s="84"/>
      <c r="B867" s="87"/>
      <c r="C867" s="87"/>
      <c r="D867" s="8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66"/>
      <c r="BA867" s="88"/>
    </row>
    <row r="868" spans="1:53" ht="15.75" customHeight="1">
      <c r="A868" s="84"/>
      <c r="B868" s="87"/>
      <c r="C868" s="87"/>
      <c r="D868" s="8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66"/>
      <c r="BA868" s="88"/>
    </row>
    <row r="869" spans="1:53" ht="15.75" customHeight="1">
      <c r="A869" s="84"/>
      <c r="B869" s="87"/>
      <c r="C869" s="87"/>
      <c r="D869" s="8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66"/>
      <c r="BA869" s="88"/>
    </row>
    <row r="870" spans="1:53" ht="15.75" customHeight="1">
      <c r="A870" s="84"/>
      <c r="B870" s="87"/>
      <c r="C870" s="87"/>
      <c r="D870" s="8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66"/>
      <c r="BA870" s="88"/>
    </row>
    <row r="871" spans="1:53" ht="15.75" customHeight="1">
      <c r="A871" s="84"/>
      <c r="B871" s="87"/>
      <c r="C871" s="87"/>
      <c r="D871" s="8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66"/>
      <c r="BA871" s="88"/>
    </row>
    <row r="872" spans="1:53" ht="15.75" customHeight="1">
      <c r="A872" s="84"/>
      <c r="B872" s="87"/>
      <c r="C872" s="87"/>
      <c r="D872" s="8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66"/>
      <c r="BA872" s="88"/>
    </row>
    <row r="873" spans="1:53" ht="15.75" customHeight="1">
      <c r="A873" s="84"/>
      <c r="B873" s="87"/>
      <c r="C873" s="87"/>
      <c r="D873" s="8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66"/>
      <c r="BA873" s="88"/>
    </row>
    <row r="874" spans="1:53" ht="15.75" customHeight="1">
      <c r="A874" s="84"/>
      <c r="B874" s="87"/>
      <c r="C874" s="87"/>
      <c r="D874" s="8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66"/>
      <c r="BA874" s="88"/>
    </row>
    <row r="875" spans="1:53" ht="15.75" customHeight="1">
      <c r="A875" s="84"/>
      <c r="B875" s="87"/>
      <c r="C875" s="87"/>
      <c r="D875" s="8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66"/>
      <c r="BA875" s="88"/>
    </row>
    <row r="876" spans="1:53" ht="15.75" customHeight="1">
      <c r="A876" s="84"/>
      <c r="B876" s="87"/>
      <c r="C876" s="87"/>
      <c r="D876" s="8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66"/>
      <c r="BA876" s="88"/>
    </row>
    <row r="877" spans="1:53" ht="15.75" customHeight="1">
      <c r="A877" s="84"/>
      <c r="B877" s="87"/>
      <c r="C877" s="87"/>
      <c r="D877" s="8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66"/>
      <c r="BA877" s="88"/>
    </row>
    <row r="878" spans="1:53" ht="15.75" customHeight="1">
      <c r="A878" s="84"/>
      <c r="B878" s="87"/>
      <c r="C878" s="87"/>
      <c r="D878" s="8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66"/>
      <c r="BA878" s="88"/>
    </row>
    <row r="879" spans="1:53" ht="15.75" customHeight="1">
      <c r="A879" s="84"/>
      <c r="B879" s="87"/>
      <c r="C879" s="87"/>
      <c r="D879" s="8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66"/>
      <c r="BA879" s="88"/>
    </row>
    <row r="880" spans="1:53" ht="15.75" customHeight="1">
      <c r="A880" s="84"/>
      <c r="B880" s="87"/>
      <c r="C880" s="87"/>
      <c r="D880" s="8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66"/>
      <c r="BA880" s="88"/>
    </row>
    <row r="881" spans="1:53" ht="15.75" customHeight="1">
      <c r="A881" s="84"/>
      <c r="B881" s="87"/>
      <c r="C881" s="87"/>
      <c r="D881" s="8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66"/>
      <c r="BA881" s="88"/>
    </row>
    <row r="882" spans="1:53" ht="15.75" customHeight="1">
      <c r="A882" s="84"/>
      <c r="B882" s="87"/>
      <c r="C882" s="87"/>
      <c r="D882" s="8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66"/>
      <c r="BA882" s="88"/>
    </row>
    <row r="883" spans="1:53" ht="15.75" customHeight="1">
      <c r="A883" s="84"/>
      <c r="B883" s="87"/>
      <c r="C883" s="87"/>
      <c r="D883" s="8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66"/>
      <c r="BA883" s="88"/>
    </row>
    <row r="884" spans="1:53" ht="15.75" customHeight="1">
      <c r="A884" s="84"/>
      <c r="B884" s="87"/>
      <c r="C884" s="87"/>
      <c r="D884" s="8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66"/>
      <c r="BA884" s="88"/>
    </row>
    <row r="885" spans="1:53" ht="15.75" customHeight="1">
      <c r="A885" s="84"/>
      <c r="B885" s="87"/>
      <c r="C885" s="87"/>
      <c r="D885" s="8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66"/>
      <c r="BA885" s="88"/>
    </row>
    <row r="886" spans="1:53" ht="15.75" customHeight="1">
      <c r="A886" s="84"/>
      <c r="B886" s="87"/>
      <c r="C886" s="87"/>
      <c r="D886" s="8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66"/>
      <c r="BA886" s="88"/>
    </row>
    <row r="887" spans="1:53" ht="15.75" customHeight="1">
      <c r="A887" s="84"/>
      <c r="B887" s="87"/>
      <c r="C887" s="87"/>
      <c r="D887" s="8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66"/>
      <c r="BA887" s="88"/>
    </row>
    <row r="888" spans="1:53" ht="15.75" customHeight="1">
      <c r="A888" s="84"/>
      <c r="B888" s="87"/>
      <c r="C888" s="87"/>
      <c r="D888" s="8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66"/>
      <c r="BA888" s="88"/>
    </row>
    <row r="889" spans="1:53" ht="15.75" customHeight="1">
      <c r="A889" s="84"/>
      <c r="B889" s="87"/>
      <c r="C889" s="87"/>
      <c r="D889" s="8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66"/>
      <c r="BA889" s="88"/>
    </row>
    <row r="890" spans="1:53" ht="15.75" customHeight="1">
      <c r="A890" s="84"/>
      <c r="B890" s="87"/>
      <c r="C890" s="87"/>
      <c r="D890" s="8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66"/>
      <c r="BA890" s="88"/>
    </row>
    <row r="891" spans="1:53" ht="15.75" customHeight="1">
      <c r="A891" s="84"/>
      <c r="B891" s="87"/>
      <c r="C891" s="87"/>
      <c r="D891" s="8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66"/>
      <c r="BA891" s="88"/>
    </row>
    <row r="892" spans="1:53" ht="15.75" customHeight="1">
      <c r="A892" s="84"/>
      <c r="B892" s="87"/>
      <c r="C892" s="87"/>
      <c r="D892" s="8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66"/>
      <c r="BA892" s="88"/>
    </row>
    <row r="893" spans="1:53" ht="15.75" customHeight="1">
      <c r="A893" s="84"/>
      <c r="B893" s="87"/>
      <c r="C893" s="87"/>
      <c r="D893" s="8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66"/>
      <c r="BA893" s="88"/>
    </row>
    <row r="894" spans="1:53" ht="15.75" customHeight="1">
      <c r="A894" s="84"/>
      <c r="B894" s="87"/>
      <c r="C894" s="87"/>
      <c r="D894" s="8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66"/>
      <c r="BA894" s="88"/>
    </row>
    <row r="895" spans="1:53" ht="15.75" customHeight="1">
      <c r="A895" s="84"/>
      <c r="B895" s="87"/>
      <c r="C895" s="87"/>
      <c r="D895" s="8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66"/>
      <c r="BA895" s="88"/>
    </row>
    <row r="896" spans="1:53" ht="15.75" customHeight="1">
      <c r="A896" s="84"/>
      <c r="B896" s="87"/>
      <c r="C896" s="87"/>
      <c r="D896" s="8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8"/>
      <c r="AV896" s="88"/>
      <c r="AW896" s="88"/>
      <c r="AX896" s="88"/>
      <c r="AY896" s="88"/>
      <c r="AZ896" s="66"/>
      <c r="BA896" s="88"/>
    </row>
    <row r="897" spans="1:53" ht="15.75" customHeight="1">
      <c r="A897" s="84"/>
      <c r="B897" s="87"/>
      <c r="C897" s="87"/>
      <c r="D897" s="8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8"/>
      <c r="AV897" s="88"/>
      <c r="AW897" s="88"/>
      <c r="AX897" s="88"/>
      <c r="AY897" s="88"/>
      <c r="AZ897" s="66"/>
      <c r="BA897" s="88"/>
    </row>
    <row r="898" spans="1:53" ht="15.75" customHeight="1">
      <c r="A898" s="84"/>
      <c r="B898" s="87"/>
      <c r="C898" s="87"/>
      <c r="D898" s="8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  <c r="AY898" s="88"/>
      <c r="AZ898" s="66"/>
      <c r="BA898" s="88"/>
    </row>
    <row r="899" spans="1:53" ht="15.75" customHeight="1">
      <c r="A899" s="84"/>
      <c r="B899" s="87"/>
      <c r="C899" s="87"/>
      <c r="D899" s="8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8"/>
      <c r="AV899" s="88"/>
      <c r="AW899" s="88"/>
      <c r="AX899" s="88"/>
      <c r="AY899" s="88"/>
      <c r="AZ899" s="66"/>
      <c r="BA899" s="88"/>
    </row>
    <row r="900" spans="1:53" ht="15.75" customHeight="1">
      <c r="A900" s="84"/>
      <c r="B900" s="87"/>
      <c r="C900" s="87"/>
      <c r="D900" s="8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8"/>
      <c r="AV900" s="88"/>
      <c r="AW900" s="88"/>
      <c r="AX900" s="88"/>
      <c r="AY900" s="88"/>
      <c r="AZ900" s="66"/>
      <c r="BA900" s="88"/>
    </row>
    <row r="901" spans="1:53" ht="15.75" customHeight="1">
      <c r="A901" s="84"/>
      <c r="B901" s="87"/>
      <c r="C901" s="87"/>
      <c r="D901" s="8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8"/>
      <c r="AV901" s="88"/>
      <c r="AW901" s="88"/>
      <c r="AX901" s="88"/>
      <c r="AY901" s="88"/>
      <c r="AZ901" s="66"/>
      <c r="BA901" s="88"/>
    </row>
    <row r="902" spans="1:53" ht="15.75" customHeight="1">
      <c r="A902" s="84"/>
      <c r="B902" s="87"/>
      <c r="C902" s="87"/>
      <c r="D902" s="8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8"/>
      <c r="AV902" s="88"/>
      <c r="AW902" s="88"/>
      <c r="AX902" s="88"/>
      <c r="AY902" s="88"/>
      <c r="AZ902" s="66"/>
      <c r="BA902" s="88"/>
    </row>
    <row r="903" spans="1:53" ht="15.75" customHeight="1">
      <c r="A903" s="84"/>
      <c r="B903" s="87"/>
      <c r="C903" s="87"/>
      <c r="D903" s="8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8"/>
      <c r="AV903" s="88"/>
      <c r="AW903" s="88"/>
      <c r="AX903" s="88"/>
      <c r="AY903" s="88"/>
      <c r="AZ903" s="66"/>
      <c r="BA903" s="88"/>
    </row>
    <row r="904" spans="1:53" ht="15.75" customHeight="1">
      <c r="A904" s="84"/>
      <c r="B904" s="87"/>
      <c r="C904" s="87"/>
      <c r="D904" s="8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8"/>
      <c r="AV904" s="88"/>
      <c r="AW904" s="88"/>
      <c r="AX904" s="88"/>
      <c r="AY904" s="88"/>
      <c r="AZ904" s="66"/>
      <c r="BA904" s="88"/>
    </row>
    <row r="905" spans="1:53" ht="15.75" customHeight="1">
      <c r="A905" s="84"/>
      <c r="B905" s="87"/>
      <c r="C905" s="87"/>
      <c r="D905" s="8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8"/>
      <c r="AV905" s="88"/>
      <c r="AW905" s="88"/>
      <c r="AX905" s="88"/>
      <c r="AY905" s="88"/>
      <c r="AZ905" s="66"/>
      <c r="BA905" s="88"/>
    </row>
    <row r="906" spans="1:53" ht="15.75" customHeight="1">
      <c r="A906" s="84"/>
      <c r="B906" s="87"/>
      <c r="C906" s="87"/>
      <c r="D906" s="8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8"/>
      <c r="AV906" s="88"/>
      <c r="AW906" s="88"/>
      <c r="AX906" s="88"/>
      <c r="AY906" s="88"/>
      <c r="AZ906" s="66"/>
      <c r="BA906" s="88"/>
    </row>
    <row r="907" spans="1:53" ht="15.75" customHeight="1">
      <c r="A907" s="84"/>
      <c r="B907" s="87"/>
      <c r="C907" s="87"/>
      <c r="D907" s="8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8"/>
      <c r="AV907" s="88"/>
      <c r="AW907" s="88"/>
      <c r="AX907" s="88"/>
      <c r="AY907" s="88"/>
      <c r="AZ907" s="66"/>
      <c r="BA907" s="88"/>
    </row>
    <row r="908" spans="1:53" ht="15.75" customHeight="1">
      <c r="A908" s="84"/>
      <c r="B908" s="87"/>
      <c r="C908" s="87"/>
      <c r="D908" s="8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8"/>
      <c r="AV908" s="88"/>
      <c r="AW908" s="88"/>
      <c r="AX908" s="88"/>
      <c r="AY908" s="88"/>
      <c r="AZ908" s="66"/>
      <c r="BA908" s="88"/>
    </row>
    <row r="909" spans="1:53" ht="15.75" customHeight="1">
      <c r="A909" s="84"/>
      <c r="B909" s="87"/>
      <c r="C909" s="87"/>
      <c r="D909" s="8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8"/>
      <c r="AV909" s="88"/>
      <c r="AW909" s="88"/>
      <c r="AX909" s="88"/>
      <c r="AY909" s="88"/>
      <c r="AZ909" s="66"/>
      <c r="BA909" s="88"/>
    </row>
    <row r="910" spans="1:53" ht="15.75" customHeight="1">
      <c r="A910" s="84"/>
      <c r="B910" s="87"/>
      <c r="C910" s="87"/>
      <c r="D910" s="8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8"/>
      <c r="AV910" s="88"/>
      <c r="AW910" s="88"/>
      <c r="AX910" s="88"/>
      <c r="AY910" s="88"/>
      <c r="AZ910" s="66"/>
      <c r="BA910" s="88"/>
    </row>
    <row r="911" spans="1:53" ht="15.75" customHeight="1">
      <c r="A911" s="84"/>
      <c r="B911" s="87"/>
      <c r="C911" s="87"/>
      <c r="D911" s="8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  <c r="AU911" s="88"/>
      <c r="AV911" s="88"/>
      <c r="AW911" s="88"/>
      <c r="AX911" s="88"/>
      <c r="AY911" s="88"/>
      <c r="AZ911" s="66"/>
      <c r="BA911" s="88"/>
    </row>
    <row r="912" spans="1:53" ht="15.75" customHeight="1">
      <c r="A912" s="84"/>
      <c r="B912" s="87"/>
      <c r="C912" s="87"/>
      <c r="D912" s="8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  <c r="AU912" s="88"/>
      <c r="AV912" s="88"/>
      <c r="AW912" s="88"/>
      <c r="AX912" s="88"/>
      <c r="AY912" s="88"/>
      <c r="AZ912" s="66"/>
      <c r="BA912" s="88"/>
    </row>
    <row r="913" spans="1:53" ht="15.75" customHeight="1">
      <c r="A913" s="84"/>
      <c r="B913" s="87"/>
      <c r="C913" s="87"/>
      <c r="D913" s="8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8"/>
      <c r="AV913" s="88"/>
      <c r="AW913" s="88"/>
      <c r="AX913" s="88"/>
      <c r="AY913" s="88"/>
      <c r="AZ913" s="66"/>
      <c r="BA913" s="88"/>
    </row>
    <row r="914" spans="1:53" ht="15.75" customHeight="1">
      <c r="A914" s="84"/>
      <c r="B914" s="87"/>
      <c r="C914" s="87"/>
      <c r="D914" s="8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8"/>
      <c r="AV914" s="88"/>
      <c r="AW914" s="88"/>
      <c r="AX914" s="88"/>
      <c r="AY914" s="88"/>
      <c r="AZ914" s="66"/>
      <c r="BA914" s="88"/>
    </row>
    <row r="915" spans="1:53" ht="15.75" customHeight="1">
      <c r="A915" s="84"/>
      <c r="B915" s="87"/>
      <c r="C915" s="87"/>
      <c r="D915" s="8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8"/>
      <c r="AV915" s="88"/>
      <c r="AW915" s="88"/>
      <c r="AX915" s="88"/>
      <c r="AY915" s="88"/>
      <c r="AZ915" s="66"/>
      <c r="BA915" s="88"/>
    </row>
    <row r="916" spans="1:53" ht="15.75" customHeight="1">
      <c r="A916" s="84"/>
      <c r="B916" s="87"/>
      <c r="C916" s="87"/>
      <c r="D916" s="8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8"/>
      <c r="AV916" s="88"/>
      <c r="AW916" s="88"/>
      <c r="AX916" s="88"/>
      <c r="AY916" s="88"/>
      <c r="AZ916" s="66"/>
      <c r="BA916" s="88"/>
    </row>
    <row r="917" spans="1:53" ht="15.75" customHeight="1">
      <c r="A917" s="84"/>
      <c r="B917" s="87"/>
      <c r="C917" s="87"/>
      <c r="D917" s="8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66"/>
      <c r="BA917" s="88"/>
    </row>
    <row r="918" spans="1:53" ht="15.75" customHeight="1">
      <c r="A918" s="84"/>
      <c r="B918" s="87"/>
      <c r="C918" s="87"/>
      <c r="D918" s="8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66"/>
      <c r="BA918" s="88"/>
    </row>
    <row r="919" spans="1:53" ht="15.75" customHeight="1">
      <c r="A919" s="84"/>
      <c r="B919" s="87"/>
      <c r="C919" s="87"/>
      <c r="D919" s="8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66"/>
      <c r="BA919" s="88"/>
    </row>
    <row r="920" spans="1:53" ht="15.75" customHeight="1">
      <c r="A920" s="84"/>
      <c r="B920" s="87"/>
      <c r="C920" s="87"/>
      <c r="D920" s="8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8"/>
      <c r="AV920" s="88"/>
      <c r="AW920" s="88"/>
      <c r="AX920" s="88"/>
      <c r="AY920" s="88"/>
      <c r="AZ920" s="66"/>
      <c r="BA920" s="88"/>
    </row>
    <row r="921" spans="1:53" ht="15.75" customHeight="1">
      <c r="A921" s="84"/>
      <c r="B921" s="87"/>
      <c r="C921" s="87"/>
      <c r="D921" s="8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8"/>
      <c r="AV921" s="88"/>
      <c r="AW921" s="88"/>
      <c r="AX921" s="88"/>
      <c r="AY921" s="88"/>
      <c r="AZ921" s="66"/>
      <c r="BA921" s="88"/>
    </row>
    <row r="922" spans="1:53" ht="15.75" customHeight="1">
      <c r="A922" s="84"/>
      <c r="B922" s="87"/>
      <c r="C922" s="87"/>
      <c r="D922" s="8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8"/>
      <c r="AV922" s="88"/>
      <c r="AW922" s="88"/>
      <c r="AX922" s="88"/>
      <c r="AY922" s="88"/>
      <c r="AZ922" s="66"/>
      <c r="BA922" s="88"/>
    </row>
    <row r="923" spans="1:53" ht="15.75" customHeight="1">
      <c r="A923" s="84"/>
      <c r="B923" s="87"/>
      <c r="C923" s="87"/>
      <c r="D923" s="8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8"/>
      <c r="AV923" s="88"/>
      <c r="AW923" s="88"/>
      <c r="AX923" s="88"/>
      <c r="AY923" s="88"/>
      <c r="AZ923" s="66"/>
      <c r="BA923" s="88"/>
    </row>
    <row r="924" spans="1:53" ht="15.75" customHeight="1">
      <c r="A924" s="84"/>
      <c r="B924" s="87"/>
      <c r="C924" s="87"/>
      <c r="D924" s="8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  <c r="AU924" s="88"/>
      <c r="AV924" s="88"/>
      <c r="AW924" s="88"/>
      <c r="AX924" s="88"/>
      <c r="AY924" s="88"/>
      <c r="AZ924" s="66"/>
      <c r="BA924" s="88"/>
    </row>
    <row r="925" spans="1:53" ht="15.75" customHeight="1">
      <c r="A925" s="84"/>
      <c r="B925" s="87"/>
      <c r="C925" s="87"/>
      <c r="D925" s="8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8"/>
      <c r="AV925" s="88"/>
      <c r="AW925" s="88"/>
      <c r="AX925" s="88"/>
      <c r="AY925" s="88"/>
      <c r="AZ925" s="66"/>
      <c r="BA925" s="88"/>
    </row>
    <row r="926" spans="1:53" ht="15.75" customHeight="1">
      <c r="A926" s="84"/>
      <c r="B926" s="87"/>
      <c r="C926" s="87"/>
      <c r="D926" s="8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8"/>
      <c r="AV926" s="88"/>
      <c r="AW926" s="88"/>
      <c r="AX926" s="88"/>
      <c r="AY926" s="88"/>
      <c r="AZ926" s="66"/>
      <c r="BA926" s="88"/>
    </row>
    <row r="927" spans="1:53" ht="15.75" customHeight="1">
      <c r="A927" s="84"/>
      <c r="B927" s="87"/>
      <c r="C927" s="87"/>
      <c r="D927" s="8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8"/>
      <c r="AV927" s="88"/>
      <c r="AW927" s="88"/>
      <c r="AX927" s="88"/>
      <c r="AY927" s="88"/>
      <c r="AZ927" s="66"/>
      <c r="BA927" s="88"/>
    </row>
    <row r="928" spans="1:53" ht="15.75" customHeight="1">
      <c r="A928" s="84"/>
      <c r="B928" s="87"/>
      <c r="C928" s="87"/>
      <c r="D928" s="8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8"/>
      <c r="AV928" s="88"/>
      <c r="AW928" s="88"/>
      <c r="AX928" s="88"/>
      <c r="AY928" s="88"/>
      <c r="AZ928" s="66"/>
      <c r="BA928" s="88"/>
    </row>
    <row r="929" spans="1:53" ht="15.75" customHeight="1">
      <c r="A929" s="84"/>
      <c r="B929" s="87"/>
      <c r="C929" s="87"/>
      <c r="D929" s="8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8"/>
      <c r="AV929" s="88"/>
      <c r="AW929" s="88"/>
      <c r="AX929" s="88"/>
      <c r="AY929" s="88"/>
      <c r="AZ929" s="66"/>
      <c r="BA929" s="88"/>
    </row>
    <row r="930" spans="1:53" ht="15.75" customHeight="1">
      <c r="A930" s="84"/>
      <c r="B930" s="87"/>
      <c r="C930" s="87"/>
      <c r="D930" s="8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8"/>
      <c r="AV930" s="88"/>
      <c r="AW930" s="88"/>
      <c r="AX930" s="88"/>
      <c r="AY930" s="88"/>
      <c r="AZ930" s="66"/>
      <c r="BA930" s="88"/>
    </row>
    <row r="931" spans="1:53" ht="15.75" customHeight="1">
      <c r="A931" s="84"/>
      <c r="B931" s="87"/>
      <c r="C931" s="87"/>
      <c r="D931" s="8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8"/>
      <c r="AV931" s="88"/>
      <c r="AW931" s="88"/>
      <c r="AX931" s="88"/>
      <c r="AY931" s="88"/>
      <c r="AZ931" s="66"/>
      <c r="BA931" s="88"/>
    </row>
    <row r="932" spans="1:53" ht="15.75" customHeight="1">
      <c r="A932" s="84"/>
      <c r="B932" s="87"/>
      <c r="C932" s="87"/>
      <c r="D932" s="8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8"/>
      <c r="AV932" s="88"/>
      <c r="AW932" s="88"/>
      <c r="AX932" s="88"/>
      <c r="AY932" s="88"/>
      <c r="AZ932" s="66"/>
      <c r="BA932" s="88"/>
    </row>
    <row r="933" spans="1:53" ht="15.75" customHeight="1">
      <c r="A933" s="84"/>
      <c r="B933" s="87"/>
      <c r="C933" s="87"/>
      <c r="D933" s="8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8"/>
      <c r="AV933" s="88"/>
      <c r="AW933" s="88"/>
      <c r="AX933" s="88"/>
      <c r="AY933" s="88"/>
      <c r="AZ933" s="66"/>
      <c r="BA933" s="88"/>
    </row>
    <row r="934" spans="1:53" ht="15.75" customHeight="1">
      <c r="A934" s="84"/>
      <c r="B934" s="87"/>
      <c r="C934" s="87"/>
      <c r="D934" s="8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8"/>
      <c r="AV934" s="88"/>
      <c r="AW934" s="88"/>
      <c r="AX934" s="88"/>
      <c r="AY934" s="88"/>
      <c r="AZ934" s="66"/>
      <c r="BA934" s="88"/>
    </row>
    <row r="935" spans="1:53" ht="15.75" customHeight="1">
      <c r="A935" s="84"/>
      <c r="B935" s="87"/>
      <c r="C935" s="87"/>
      <c r="D935" s="8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8"/>
      <c r="AV935" s="88"/>
      <c r="AW935" s="88"/>
      <c r="AX935" s="88"/>
      <c r="AY935" s="88"/>
      <c r="AZ935" s="66"/>
      <c r="BA935" s="88"/>
    </row>
    <row r="936" spans="1:53" ht="15.75" customHeight="1">
      <c r="A936" s="84"/>
      <c r="B936" s="87"/>
      <c r="C936" s="87"/>
      <c r="D936" s="8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8"/>
      <c r="AV936" s="88"/>
      <c r="AW936" s="88"/>
      <c r="AX936" s="88"/>
      <c r="AY936" s="88"/>
      <c r="AZ936" s="66"/>
      <c r="BA936" s="88"/>
    </row>
    <row r="937" spans="1:53" ht="15.75" customHeight="1">
      <c r="A937" s="84"/>
      <c r="B937" s="87"/>
      <c r="C937" s="87"/>
      <c r="D937" s="8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  <c r="AU937" s="88"/>
      <c r="AV937" s="88"/>
      <c r="AW937" s="88"/>
      <c r="AX937" s="88"/>
      <c r="AY937" s="88"/>
      <c r="AZ937" s="66"/>
      <c r="BA937" s="88"/>
    </row>
    <row r="938" spans="1:53" ht="15.75" customHeight="1">
      <c r="A938" s="84"/>
      <c r="B938" s="87"/>
      <c r="C938" s="87"/>
      <c r="D938" s="8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8"/>
      <c r="AV938" s="88"/>
      <c r="AW938" s="88"/>
      <c r="AX938" s="88"/>
      <c r="AY938" s="88"/>
      <c r="AZ938" s="66"/>
      <c r="BA938" s="88"/>
    </row>
    <row r="939" spans="1:53" ht="15.75" customHeight="1">
      <c r="A939" s="84"/>
      <c r="B939" s="87"/>
      <c r="C939" s="87"/>
      <c r="D939" s="8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8"/>
      <c r="AV939" s="88"/>
      <c r="AW939" s="88"/>
      <c r="AX939" s="88"/>
      <c r="AY939" s="88"/>
      <c r="AZ939" s="66"/>
      <c r="BA939" s="88"/>
    </row>
    <row r="940" spans="1:53" ht="15.75" customHeight="1">
      <c r="A940" s="84"/>
      <c r="B940" s="87"/>
      <c r="C940" s="87"/>
      <c r="D940" s="8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8"/>
      <c r="AV940" s="88"/>
      <c r="AW940" s="88"/>
      <c r="AX940" s="88"/>
      <c r="AY940" s="88"/>
      <c r="AZ940" s="66"/>
      <c r="BA940" s="88"/>
    </row>
    <row r="941" spans="1:53" ht="15.75" customHeight="1">
      <c r="A941" s="84"/>
      <c r="B941" s="87"/>
      <c r="C941" s="87"/>
      <c r="D941" s="8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8"/>
      <c r="AV941" s="88"/>
      <c r="AW941" s="88"/>
      <c r="AX941" s="88"/>
      <c r="AY941" s="88"/>
      <c r="AZ941" s="66"/>
      <c r="BA941" s="88"/>
    </row>
    <row r="942" spans="1:53" ht="15.75" customHeight="1">
      <c r="A942" s="84"/>
      <c r="B942" s="87"/>
      <c r="C942" s="87"/>
      <c r="D942" s="8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8"/>
      <c r="AV942" s="88"/>
      <c r="AW942" s="88"/>
      <c r="AX942" s="88"/>
      <c r="AY942" s="88"/>
      <c r="AZ942" s="66"/>
      <c r="BA942" s="88"/>
    </row>
    <row r="943" spans="1:53" ht="15.75" customHeight="1">
      <c r="A943" s="84"/>
      <c r="B943" s="87"/>
      <c r="C943" s="87"/>
      <c r="D943" s="8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8"/>
      <c r="AV943" s="88"/>
      <c r="AW943" s="88"/>
      <c r="AX943" s="88"/>
      <c r="AY943" s="88"/>
      <c r="AZ943" s="66"/>
      <c r="BA943" s="88"/>
    </row>
    <row r="944" spans="1:53" ht="15.75" customHeight="1">
      <c r="A944" s="84"/>
      <c r="B944" s="87"/>
      <c r="C944" s="87"/>
      <c r="D944" s="8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8"/>
      <c r="AV944" s="88"/>
      <c r="AW944" s="88"/>
      <c r="AX944" s="88"/>
      <c r="AY944" s="88"/>
      <c r="AZ944" s="66"/>
      <c r="BA944" s="88"/>
    </row>
    <row r="945" spans="1:53" ht="15.75" customHeight="1">
      <c r="A945" s="84"/>
      <c r="B945" s="87"/>
      <c r="C945" s="87"/>
      <c r="D945" s="8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8"/>
      <c r="AV945" s="88"/>
      <c r="AW945" s="88"/>
      <c r="AX945" s="88"/>
      <c r="AY945" s="88"/>
      <c r="AZ945" s="66"/>
      <c r="BA945" s="88"/>
    </row>
    <row r="946" spans="1:53" ht="15.75" customHeight="1">
      <c r="A946" s="84"/>
      <c r="B946" s="87"/>
      <c r="C946" s="87"/>
      <c r="D946" s="8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8"/>
      <c r="AV946" s="88"/>
      <c r="AW946" s="88"/>
      <c r="AX946" s="88"/>
      <c r="AY946" s="88"/>
      <c r="AZ946" s="66"/>
      <c r="BA946" s="88"/>
    </row>
    <row r="947" spans="1:53" ht="15.75" customHeight="1">
      <c r="A947" s="84"/>
      <c r="B947" s="87"/>
      <c r="C947" s="87"/>
      <c r="D947" s="8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8"/>
      <c r="AV947" s="88"/>
      <c r="AW947" s="88"/>
      <c r="AX947" s="88"/>
      <c r="AY947" s="88"/>
      <c r="AZ947" s="66"/>
      <c r="BA947" s="88"/>
    </row>
    <row r="948" spans="1:53" ht="15.75" customHeight="1">
      <c r="A948" s="84"/>
      <c r="B948" s="87"/>
      <c r="C948" s="87"/>
      <c r="D948" s="8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8"/>
      <c r="AV948" s="88"/>
      <c r="AW948" s="88"/>
      <c r="AX948" s="88"/>
      <c r="AY948" s="88"/>
      <c r="AZ948" s="66"/>
      <c r="BA948" s="88"/>
    </row>
    <row r="949" spans="1:53" ht="15.75" customHeight="1">
      <c r="A949" s="84"/>
      <c r="B949" s="87"/>
      <c r="C949" s="87"/>
      <c r="D949" s="8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8"/>
      <c r="AV949" s="88"/>
      <c r="AW949" s="88"/>
      <c r="AX949" s="88"/>
      <c r="AY949" s="88"/>
      <c r="AZ949" s="66"/>
      <c r="BA949" s="88"/>
    </row>
    <row r="950" spans="1:53" ht="15.75" customHeight="1">
      <c r="A950" s="84"/>
      <c r="B950" s="87"/>
      <c r="C950" s="87"/>
      <c r="D950" s="8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8"/>
      <c r="AV950" s="88"/>
      <c r="AW950" s="88"/>
      <c r="AX950" s="88"/>
      <c r="AY950" s="88"/>
      <c r="AZ950" s="66"/>
      <c r="BA950" s="88"/>
    </row>
    <row r="951" spans="1:53" ht="15.75" customHeight="1">
      <c r="A951" s="84"/>
      <c r="B951" s="87"/>
      <c r="C951" s="87"/>
      <c r="D951" s="8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8"/>
      <c r="AV951" s="88"/>
      <c r="AW951" s="88"/>
      <c r="AX951" s="88"/>
      <c r="AY951" s="88"/>
      <c r="AZ951" s="66"/>
      <c r="BA951" s="88"/>
    </row>
    <row r="952" spans="1:53" ht="15.75" customHeight="1">
      <c r="A952" s="84"/>
      <c r="B952" s="87"/>
      <c r="C952" s="87"/>
      <c r="D952" s="8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8"/>
      <c r="AV952" s="88"/>
      <c r="AW952" s="88"/>
      <c r="AX952" s="88"/>
      <c r="AY952" s="88"/>
      <c r="AZ952" s="66"/>
      <c r="BA952" s="88"/>
    </row>
    <row r="953" spans="1:53" ht="15.75" customHeight="1">
      <c r="A953" s="84"/>
      <c r="B953" s="87"/>
      <c r="C953" s="87"/>
      <c r="D953" s="8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8"/>
      <c r="AV953" s="88"/>
      <c r="AW953" s="88"/>
      <c r="AX953" s="88"/>
      <c r="AY953" s="88"/>
      <c r="AZ953" s="66"/>
      <c r="BA953" s="88"/>
    </row>
    <row r="954" spans="1:53" ht="15.75" customHeight="1">
      <c r="A954" s="84"/>
      <c r="B954" s="87"/>
      <c r="C954" s="87"/>
      <c r="D954" s="8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8"/>
      <c r="AV954" s="88"/>
      <c r="AW954" s="88"/>
      <c r="AX954" s="88"/>
      <c r="AY954" s="88"/>
      <c r="AZ954" s="66"/>
      <c r="BA954" s="88"/>
    </row>
    <row r="955" spans="1:53" ht="15.75" customHeight="1">
      <c r="A955" s="84"/>
      <c r="B955" s="87"/>
      <c r="C955" s="87"/>
      <c r="D955" s="8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8"/>
      <c r="AV955" s="88"/>
      <c r="AW955" s="88"/>
      <c r="AX955" s="88"/>
      <c r="AY955" s="88"/>
      <c r="AZ955" s="66"/>
      <c r="BA955" s="88"/>
    </row>
    <row r="956" spans="1:53" ht="15.75" customHeight="1">
      <c r="A956" s="84"/>
      <c r="B956" s="87"/>
      <c r="C956" s="87"/>
      <c r="D956" s="8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8"/>
      <c r="AV956" s="88"/>
      <c r="AW956" s="88"/>
      <c r="AX956" s="88"/>
      <c r="AY956" s="88"/>
      <c r="AZ956" s="66"/>
      <c r="BA956" s="88"/>
    </row>
    <row r="957" spans="1:53" ht="15.75" customHeight="1">
      <c r="A957" s="84"/>
      <c r="B957" s="87"/>
      <c r="C957" s="87"/>
      <c r="D957" s="8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8"/>
      <c r="AV957" s="88"/>
      <c r="AW957" s="88"/>
      <c r="AX957" s="88"/>
      <c r="AY957" s="88"/>
      <c r="AZ957" s="66"/>
      <c r="BA957" s="88"/>
    </row>
    <row r="958" spans="1:53" ht="15.75" customHeight="1">
      <c r="A958" s="84"/>
      <c r="B958" s="87"/>
      <c r="C958" s="87"/>
      <c r="D958" s="8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8"/>
      <c r="AV958" s="88"/>
      <c r="AW958" s="88"/>
      <c r="AX958" s="88"/>
      <c r="AY958" s="88"/>
      <c r="AZ958" s="66"/>
      <c r="BA958" s="88"/>
    </row>
    <row r="959" spans="1:53" ht="15.75" customHeight="1">
      <c r="A959" s="84"/>
      <c r="B959" s="87"/>
      <c r="C959" s="87"/>
      <c r="D959" s="8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8"/>
      <c r="AV959" s="88"/>
      <c r="AW959" s="88"/>
      <c r="AX959" s="88"/>
      <c r="AY959" s="88"/>
      <c r="AZ959" s="66"/>
      <c r="BA959" s="88"/>
    </row>
    <row r="960" spans="1:53" ht="15.75" customHeight="1">
      <c r="A960" s="84"/>
      <c r="B960" s="87"/>
      <c r="C960" s="87"/>
      <c r="D960" s="8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8"/>
      <c r="AV960" s="88"/>
      <c r="AW960" s="88"/>
      <c r="AX960" s="88"/>
      <c r="AY960" s="88"/>
      <c r="AZ960" s="66"/>
      <c r="BA960" s="88"/>
    </row>
    <row r="961" spans="1:53" ht="15.75" customHeight="1">
      <c r="A961" s="84"/>
      <c r="B961" s="87"/>
      <c r="C961" s="87"/>
      <c r="D961" s="8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8"/>
      <c r="AV961" s="88"/>
      <c r="AW961" s="88"/>
      <c r="AX961" s="88"/>
      <c r="AY961" s="88"/>
      <c r="AZ961" s="66"/>
      <c r="BA961" s="88"/>
    </row>
    <row r="962" spans="1:53" ht="15.75" customHeight="1">
      <c r="A962" s="84"/>
      <c r="B962" s="87"/>
      <c r="C962" s="87"/>
      <c r="D962" s="8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8"/>
      <c r="AV962" s="88"/>
      <c r="AW962" s="88"/>
      <c r="AX962" s="88"/>
      <c r="AY962" s="88"/>
      <c r="AZ962" s="66"/>
      <c r="BA962" s="88"/>
    </row>
    <row r="963" spans="1:53" ht="15.75" customHeight="1">
      <c r="A963" s="84"/>
      <c r="B963" s="87"/>
      <c r="C963" s="87"/>
      <c r="D963" s="8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8"/>
      <c r="AV963" s="88"/>
      <c r="AW963" s="88"/>
      <c r="AX963" s="88"/>
      <c r="AY963" s="88"/>
      <c r="AZ963" s="66"/>
      <c r="BA963" s="88"/>
    </row>
    <row r="964" spans="1:53" ht="15.75" customHeight="1">
      <c r="A964" s="84"/>
      <c r="B964" s="87"/>
      <c r="C964" s="87"/>
      <c r="D964" s="8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8"/>
      <c r="AV964" s="88"/>
      <c r="AW964" s="88"/>
      <c r="AX964" s="88"/>
      <c r="AY964" s="88"/>
      <c r="AZ964" s="66"/>
      <c r="BA964" s="88"/>
    </row>
    <row r="965" spans="1:53" ht="15.75" customHeight="1">
      <c r="A965" s="84"/>
      <c r="B965" s="87"/>
      <c r="C965" s="87"/>
      <c r="D965" s="8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8"/>
      <c r="AV965" s="88"/>
      <c r="AW965" s="88"/>
      <c r="AX965" s="88"/>
      <c r="AY965" s="88"/>
      <c r="AZ965" s="66"/>
      <c r="BA965" s="88"/>
    </row>
    <row r="966" spans="1:53" ht="15.75" customHeight="1">
      <c r="A966" s="84"/>
      <c r="B966" s="87"/>
      <c r="C966" s="87"/>
      <c r="D966" s="8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8"/>
      <c r="AV966" s="88"/>
      <c r="AW966" s="88"/>
      <c r="AX966" s="88"/>
      <c r="AY966" s="88"/>
      <c r="AZ966" s="66"/>
      <c r="BA966" s="88"/>
    </row>
    <row r="967" spans="1:53" ht="15.75" customHeight="1">
      <c r="A967" s="84"/>
      <c r="B967" s="87"/>
      <c r="C967" s="87"/>
      <c r="D967" s="8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8"/>
      <c r="AV967" s="88"/>
      <c r="AW967" s="88"/>
      <c r="AX967" s="88"/>
      <c r="AY967" s="88"/>
      <c r="AZ967" s="66"/>
      <c r="BA967" s="88"/>
    </row>
    <row r="968" spans="1:53" ht="15.75" customHeight="1">
      <c r="A968" s="84"/>
      <c r="B968" s="87"/>
      <c r="C968" s="87"/>
      <c r="D968" s="8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8"/>
      <c r="AV968" s="88"/>
      <c r="AW968" s="88"/>
      <c r="AX968" s="88"/>
      <c r="AY968" s="88"/>
      <c r="AZ968" s="66"/>
      <c r="BA968" s="88"/>
    </row>
    <row r="969" spans="1:53" ht="15.75" customHeight="1">
      <c r="A969" s="84"/>
      <c r="B969" s="87"/>
      <c r="C969" s="87"/>
      <c r="D969" s="8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8"/>
      <c r="AV969" s="88"/>
      <c r="AW969" s="88"/>
      <c r="AX969" s="88"/>
      <c r="AY969" s="88"/>
      <c r="AZ969" s="66"/>
      <c r="BA969" s="88"/>
    </row>
    <row r="970" spans="1:53" ht="15.75" customHeight="1">
      <c r="A970" s="84"/>
      <c r="B970" s="87"/>
      <c r="C970" s="87"/>
      <c r="D970" s="8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8"/>
      <c r="AV970" s="88"/>
      <c r="AW970" s="88"/>
      <c r="AX970" s="88"/>
      <c r="AY970" s="88"/>
      <c r="AZ970" s="66"/>
      <c r="BA970" s="88"/>
    </row>
    <row r="971" spans="1:53" ht="15.75" customHeight="1">
      <c r="A971" s="84"/>
      <c r="B971" s="87"/>
      <c r="C971" s="87"/>
      <c r="D971" s="8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8"/>
      <c r="AV971" s="88"/>
      <c r="AW971" s="88"/>
      <c r="AX971" s="88"/>
      <c r="AY971" s="88"/>
      <c r="AZ971" s="66"/>
      <c r="BA971" s="88"/>
    </row>
    <row r="972" spans="1:53" ht="15.75" customHeight="1">
      <c r="A972" s="84"/>
      <c r="B972" s="87"/>
      <c r="C972" s="87"/>
      <c r="D972" s="8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88"/>
      <c r="AW972" s="88"/>
      <c r="AX972" s="88"/>
      <c r="AY972" s="88"/>
      <c r="AZ972" s="66"/>
      <c r="BA972" s="88"/>
    </row>
    <row r="973" spans="1:53" ht="15.75" customHeight="1">
      <c r="A973" s="84"/>
      <c r="B973" s="87"/>
      <c r="C973" s="87"/>
      <c r="D973" s="8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8"/>
      <c r="AV973" s="88"/>
      <c r="AW973" s="88"/>
      <c r="AX973" s="88"/>
      <c r="AY973" s="88"/>
      <c r="AZ973" s="66"/>
      <c r="BA973" s="88"/>
    </row>
    <row r="974" spans="1:53" ht="15.75" customHeight="1">
      <c r="A974" s="84"/>
      <c r="B974" s="87"/>
      <c r="C974" s="87"/>
      <c r="D974" s="8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8"/>
      <c r="AV974" s="88"/>
      <c r="AW974" s="88"/>
      <c r="AX974" s="88"/>
      <c r="AY974" s="88"/>
      <c r="AZ974" s="66"/>
      <c r="BA974" s="88"/>
    </row>
    <row r="975" spans="1:53" ht="15.75" customHeight="1">
      <c r="A975" s="84"/>
      <c r="B975" s="87"/>
      <c r="C975" s="87"/>
      <c r="D975" s="8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8"/>
      <c r="AV975" s="88"/>
      <c r="AW975" s="88"/>
      <c r="AX975" s="88"/>
      <c r="AY975" s="88"/>
      <c r="AZ975" s="66"/>
      <c r="BA975" s="88"/>
    </row>
    <row r="976" spans="1:53" ht="15.75" customHeight="1">
      <c r="A976" s="84"/>
      <c r="B976" s="87"/>
      <c r="C976" s="87"/>
      <c r="D976" s="8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8"/>
      <c r="AV976" s="88"/>
      <c r="AW976" s="88"/>
      <c r="AX976" s="88"/>
      <c r="AY976" s="88"/>
      <c r="AZ976" s="66"/>
      <c r="BA976" s="88"/>
    </row>
    <row r="977" spans="1:53" ht="15.75" customHeight="1">
      <c r="A977" s="84"/>
      <c r="B977" s="87"/>
      <c r="C977" s="87"/>
      <c r="D977" s="8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8"/>
      <c r="AV977" s="88"/>
      <c r="AW977" s="88"/>
      <c r="AX977" s="88"/>
      <c r="AY977" s="88"/>
      <c r="AZ977" s="66"/>
      <c r="BA977" s="88"/>
    </row>
    <row r="978" spans="1:53" ht="15.75" customHeight="1">
      <c r="A978" s="84"/>
      <c r="B978" s="87"/>
      <c r="C978" s="87"/>
      <c r="D978" s="8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8"/>
      <c r="AV978" s="88"/>
      <c r="AW978" s="88"/>
      <c r="AX978" s="88"/>
      <c r="AY978" s="88"/>
      <c r="AZ978" s="66"/>
      <c r="BA978" s="88"/>
    </row>
    <row r="979" spans="1:53" ht="15.75" customHeight="1">
      <c r="A979" s="84"/>
      <c r="B979" s="87"/>
      <c r="C979" s="87"/>
      <c r="D979" s="8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8"/>
      <c r="AV979" s="88"/>
      <c r="AW979" s="88"/>
      <c r="AX979" s="88"/>
      <c r="AY979" s="88"/>
      <c r="AZ979" s="66"/>
      <c r="BA979" s="88"/>
    </row>
    <row r="980" spans="1:53" ht="15.75" customHeight="1">
      <c r="A980" s="84"/>
      <c r="B980" s="87"/>
      <c r="C980" s="87"/>
      <c r="D980" s="8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8"/>
      <c r="AV980" s="88"/>
      <c r="AW980" s="88"/>
      <c r="AX980" s="88"/>
      <c r="AY980" s="88"/>
      <c r="AZ980" s="66"/>
      <c r="BA980" s="88"/>
    </row>
    <row r="981" spans="1:53" ht="15.75" customHeight="1">
      <c r="A981" s="84"/>
      <c r="B981" s="87"/>
      <c r="C981" s="87"/>
      <c r="D981" s="8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8"/>
      <c r="AV981" s="88"/>
      <c r="AW981" s="88"/>
      <c r="AX981" s="88"/>
      <c r="AY981" s="88"/>
      <c r="AZ981" s="66"/>
      <c r="BA981" s="88"/>
    </row>
    <row r="982" spans="1:53" ht="15.75" customHeight="1">
      <c r="A982" s="84"/>
      <c r="B982" s="87"/>
      <c r="C982" s="87"/>
      <c r="D982" s="87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96"/>
      <c r="AS982" s="96"/>
      <c r="AT982" s="96"/>
      <c r="AU982" s="96"/>
      <c r="AV982" s="96"/>
      <c r="AW982" s="96"/>
      <c r="AX982" s="96"/>
      <c r="AY982" s="96"/>
      <c r="AZ982" s="97"/>
      <c r="BA982" s="96"/>
    </row>
    <row r="983" spans="1:53" ht="15.75" customHeight="1">
      <c r="A983" s="84"/>
      <c r="B983" s="87"/>
      <c r="C983" s="87"/>
      <c r="D983" s="87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96"/>
      <c r="AS983" s="96"/>
      <c r="AT983" s="96"/>
      <c r="AU983" s="96"/>
      <c r="AV983" s="96"/>
      <c r="AW983" s="96"/>
      <c r="AX983" s="96"/>
      <c r="AY983" s="96"/>
      <c r="AZ983" s="97"/>
      <c r="BA983" s="96"/>
    </row>
    <row r="984" spans="1:53" ht="15.75" customHeight="1">
      <c r="A984" s="84"/>
      <c r="B984" s="87"/>
      <c r="C984" s="87"/>
      <c r="D984" s="87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96"/>
      <c r="AS984" s="96"/>
      <c r="AT984" s="96"/>
      <c r="AU984" s="96"/>
      <c r="AV984" s="96"/>
      <c r="AW984" s="96"/>
      <c r="AX984" s="96"/>
      <c r="AY984" s="96"/>
      <c r="AZ984" s="97"/>
      <c r="BA984" s="96"/>
    </row>
    <row r="985" spans="1:53" ht="15.75" customHeight="1">
      <c r="A985" s="84"/>
      <c r="B985" s="87"/>
      <c r="C985" s="87"/>
      <c r="D985" s="87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6"/>
      <c r="AV985" s="96"/>
      <c r="AW985" s="96"/>
      <c r="AX985" s="96"/>
      <c r="AY985" s="96"/>
      <c r="AZ985" s="97"/>
      <c r="BA985" s="96"/>
    </row>
    <row r="986" spans="1:53" ht="15.75" customHeight="1">
      <c r="A986" s="84"/>
      <c r="B986" s="87"/>
      <c r="C986" s="87"/>
      <c r="D986" s="87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96"/>
      <c r="AS986" s="96"/>
      <c r="AT986" s="96"/>
      <c r="AU986" s="96"/>
      <c r="AV986" s="96"/>
      <c r="AW986" s="96"/>
      <c r="AX986" s="96"/>
      <c r="AY986" s="96"/>
      <c r="AZ986" s="97"/>
      <c r="BA986" s="96"/>
    </row>
    <row r="987" spans="1:53" ht="15.75" customHeight="1">
      <c r="A987" s="84"/>
      <c r="B987" s="87"/>
      <c r="C987" s="87"/>
      <c r="D987" s="87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96"/>
      <c r="AS987" s="96"/>
      <c r="AT987" s="96"/>
      <c r="AU987" s="96"/>
      <c r="AV987" s="96"/>
      <c r="AW987" s="96"/>
      <c r="AX987" s="96"/>
      <c r="AY987" s="96"/>
      <c r="AZ987" s="97"/>
      <c r="BA987" s="96"/>
    </row>
    <row r="988" spans="1:53" ht="15.75" customHeight="1">
      <c r="A988" s="84"/>
      <c r="B988" s="87"/>
      <c r="C988" s="87"/>
      <c r="D988" s="87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96"/>
      <c r="AS988" s="96"/>
      <c r="AT988" s="96"/>
      <c r="AU988" s="96"/>
      <c r="AV988" s="96"/>
      <c r="AW988" s="96"/>
      <c r="AX988" s="96"/>
      <c r="AY988" s="96"/>
      <c r="AZ988" s="97"/>
      <c r="BA988" s="96"/>
    </row>
    <row r="989" spans="1:53" ht="15.75" customHeight="1">
      <c r="A989" s="84"/>
      <c r="B989" s="87"/>
      <c r="C989" s="87"/>
      <c r="D989" s="87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96"/>
      <c r="AS989" s="96"/>
      <c r="AT989" s="96"/>
      <c r="AU989" s="96"/>
      <c r="AV989" s="96"/>
      <c r="AW989" s="96"/>
      <c r="AX989" s="96"/>
      <c r="AY989" s="96"/>
      <c r="AZ989" s="97"/>
      <c r="BA989" s="96"/>
    </row>
    <row r="990" spans="1:53" ht="15.75" customHeight="1">
      <c r="A990" s="84"/>
      <c r="B990" s="87"/>
      <c r="C990" s="87"/>
      <c r="D990" s="87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96"/>
      <c r="AS990" s="96"/>
      <c r="AT990" s="96"/>
      <c r="AU990" s="96"/>
      <c r="AV990" s="96"/>
      <c r="AW990" s="96"/>
      <c r="AX990" s="96"/>
      <c r="AY990" s="96"/>
      <c r="AZ990" s="97"/>
      <c r="BA990" s="96"/>
    </row>
    <row r="991" spans="1:53" ht="15.75" customHeight="1">
      <c r="A991" s="84"/>
      <c r="B991" s="87"/>
      <c r="C991" s="87"/>
      <c r="D991" s="87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6"/>
      <c r="AV991" s="96"/>
      <c r="AW991" s="96"/>
      <c r="AX991" s="96"/>
      <c r="AY991" s="96"/>
      <c r="AZ991" s="97"/>
      <c r="BA991" s="96"/>
    </row>
    <row r="992" spans="1:53" ht="15.75" customHeight="1">
      <c r="A992" s="84"/>
      <c r="B992" s="87"/>
      <c r="C992" s="87"/>
      <c r="D992" s="87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96"/>
      <c r="AS992" s="96"/>
      <c r="AT992" s="96"/>
      <c r="AU992" s="96"/>
      <c r="AV992" s="96"/>
      <c r="AW992" s="96"/>
      <c r="AX992" s="96"/>
      <c r="AY992" s="96"/>
      <c r="AZ992" s="97"/>
      <c r="BA992" s="96"/>
    </row>
    <row r="993" spans="1:53" ht="15.75" customHeight="1">
      <c r="A993" s="84"/>
      <c r="B993" s="87"/>
      <c r="C993" s="87"/>
      <c r="D993" s="87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96"/>
      <c r="AS993" s="96"/>
      <c r="AT993" s="96"/>
      <c r="AU993" s="96"/>
      <c r="AV993" s="96"/>
      <c r="AW993" s="96"/>
      <c r="AX993" s="96"/>
      <c r="AY993" s="96"/>
      <c r="AZ993" s="97"/>
      <c r="BA993" s="96"/>
    </row>
    <row r="994" spans="1:53" ht="15.75" customHeight="1">
      <c r="A994" s="84"/>
      <c r="B994" s="87"/>
      <c r="C994" s="87"/>
      <c r="D994" s="87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6"/>
      <c r="AV994" s="96"/>
      <c r="AW994" s="96"/>
      <c r="AX994" s="96"/>
      <c r="AY994" s="96"/>
      <c r="AZ994" s="97"/>
      <c r="BA994" s="96"/>
    </row>
    <row r="995" spans="1:53" ht="15.75" customHeight="1">
      <c r="A995" s="84"/>
      <c r="B995" s="87"/>
      <c r="C995" s="87"/>
      <c r="D995" s="87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96"/>
      <c r="AS995" s="96"/>
      <c r="AT995" s="96"/>
      <c r="AU995" s="96"/>
      <c r="AV995" s="96"/>
      <c r="AW995" s="96"/>
      <c r="AX995" s="96"/>
      <c r="AY995" s="96"/>
      <c r="AZ995" s="97"/>
      <c r="BA995" s="96"/>
    </row>
    <row r="996" spans="1:53" ht="15.75" customHeight="1">
      <c r="A996" s="84"/>
      <c r="B996" s="87"/>
      <c r="C996" s="87"/>
      <c r="D996" s="87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96"/>
      <c r="AS996" s="96"/>
      <c r="AT996" s="96"/>
      <c r="AU996" s="96"/>
      <c r="AV996" s="96"/>
      <c r="AW996" s="96"/>
      <c r="AX996" s="96"/>
      <c r="AY996" s="96"/>
      <c r="AZ996" s="97"/>
      <c r="BA996" s="96"/>
    </row>
    <row r="997" spans="1:53" ht="15.75" customHeight="1">
      <c r="A997" s="84"/>
      <c r="B997" s="87"/>
      <c r="C997" s="87"/>
      <c r="D997" s="87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96"/>
      <c r="AS997" s="96"/>
      <c r="AT997" s="96"/>
      <c r="AU997" s="96"/>
      <c r="AV997" s="96"/>
      <c r="AW997" s="96"/>
      <c r="AX997" s="96"/>
      <c r="AY997" s="96"/>
      <c r="AZ997" s="97"/>
      <c r="BA997" s="96"/>
    </row>
    <row r="998" spans="1:53" ht="15.75" customHeight="1">
      <c r="A998" s="84"/>
      <c r="B998" s="87"/>
      <c r="C998" s="87"/>
      <c r="D998" s="87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96"/>
      <c r="AS998" s="96"/>
      <c r="AT998" s="96"/>
      <c r="AU998" s="96"/>
      <c r="AV998" s="96"/>
      <c r="AW998" s="96"/>
      <c r="AX998" s="96"/>
      <c r="AY998" s="96"/>
      <c r="AZ998" s="97"/>
      <c r="BA998" s="96"/>
    </row>
    <row r="999" spans="1:53" ht="15.75" customHeight="1">
      <c r="A999" s="84"/>
      <c r="B999" s="87"/>
      <c r="C999" s="87"/>
      <c r="D999" s="87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6"/>
      <c r="AV999" s="96"/>
      <c r="AW999" s="96"/>
      <c r="AX999" s="96"/>
      <c r="AY999" s="96"/>
      <c r="AZ999" s="97"/>
      <c r="BA999" s="96"/>
    </row>
    <row r="1000" spans="1:53" ht="15.75" customHeight="1">
      <c r="A1000" s="84"/>
      <c r="B1000" s="87"/>
      <c r="C1000" s="87"/>
      <c r="D1000" s="87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96"/>
      <c r="AS1000" s="96"/>
      <c r="AT1000" s="96"/>
      <c r="AU1000" s="96"/>
      <c r="AV1000" s="96"/>
      <c r="AW1000" s="96"/>
      <c r="AX1000" s="96"/>
      <c r="AY1000" s="96"/>
      <c r="AZ1000" s="97"/>
      <c r="BA1000" s="96"/>
    </row>
    <row r="1001" spans="1:53" ht="15.75" customHeight="1">
      <c r="A1001" s="84"/>
      <c r="B1001" s="87"/>
      <c r="C1001" s="87"/>
      <c r="D1001" s="87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96"/>
      <c r="AS1001" s="96"/>
      <c r="AT1001" s="96"/>
      <c r="AU1001" s="96"/>
      <c r="AV1001" s="96"/>
      <c r="AW1001" s="96"/>
      <c r="AX1001" s="96"/>
      <c r="AY1001" s="96"/>
      <c r="AZ1001" s="97"/>
      <c r="BA1001" s="96"/>
    </row>
    <row r="1002" spans="1:53" ht="15.75" customHeight="1">
      <c r="A1002" s="84"/>
      <c r="B1002" s="87"/>
      <c r="C1002" s="87"/>
      <c r="D1002" s="87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96"/>
      <c r="AS1002" s="96"/>
      <c r="AT1002" s="96"/>
      <c r="AU1002" s="96"/>
      <c r="AV1002" s="96"/>
      <c r="AW1002" s="96"/>
      <c r="AX1002" s="96"/>
      <c r="AY1002" s="96"/>
      <c r="AZ1002" s="97"/>
      <c r="BA1002" s="96"/>
    </row>
    <row r="1003" spans="1:53" ht="15.75" customHeight="1">
      <c r="A1003" s="84"/>
      <c r="B1003" s="87"/>
      <c r="C1003" s="87"/>
      <c r="D1003" s="87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96"/>
      <c r="AS1003" s="96"/>
      <c r="AT1003" s="96"/>
      <c r="AU1003" s="96"/>
      <c r="AV1003" s="96"/>
      <c r="AW1003" s="96"/>
      <c r="AX1003" s="96"/>
      <c r="AY1003" s="96"/>
      <c r="AZ1003" s="97"/>
      <c r="BA1003" s="96"/>
    </row>
  </sheetData>
  <sheetProtection password="9BEC" sheet="1" objects="1" scenarios="1"/>
  <mergeCells count="9">
    <mergeCell ref="AL1:AW1"/>
    <mergeCell ref="AX1:AY1"/>
    <mergeCell ref="AZ1:AZ2"/>
    <mergeCell ref="A1:A2"/>
    <mergeCell ref="B1:B2"/>
    <mergeCell ref="C1:C2"/>
    <mergeCell ref="D1:D2"/>
    <mergeCell ref="E1:AG1"/>
    <mergeCell ref="AH1:AK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Thurinjapuram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2021-11-01T10:36:20Z</dcterms:created>
  <dcterms:modified xsi:type="dcterms:W3CDTF">2021-11-01T10:36:21Z</dcterms:modified>
</cp:coreProperties>
</file>